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O-44SENSA01\ucem\4 Examens Jurys\Organisation session\FI\CCF\Publication\2025\"/>
    </mc:Choice>
  </mc:AlternateContent>
  <xr:revisionPtr revIDLastSave="0" documentId="13_ncr:1_{34E15A1E-CFE6-4CD0-9C42-6373A69B35A1}" xr6:coauthVersionLast="47" xr6:coauthVersionMax="47" xr10:uidLastSave="{00000000-0000-0000-0000-000000000000}"/>
  <bookViews>
    <workbookView xWindow="25080" yWindow="-120" windowWidth="25440" windowHeight="15390" tabRatio="500" xr2:uid="{00000000-000D-0000-FFFF-FFFF00000000}"/>
  </bookViews>
  <sheets>
    <sheet name="Fiche synthétique d'évaluation " sheetId="1" r:id="rId1"/>
    <sheet name="Mode d'emploi" sheetId="2" r:id="rId2"/>
  </sheets>
  <definedNames>
    <definedName name="_xlnm.Print_Area" localSheetId="0">'Fiche synthétique d''évaluation '!$A$1:$AF$40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D16" i="1" s="1"/>
  <c r="AD17" i="1" l="1"/>
  <c r="A17" i="1"/>
  <c r="A18" i="1"/>
  <c r="AD18" i="1"/>
  <c r="A15" i="1"/>
  <c r="AD15" i="1"/>
  <c r="A16" i="1"/>
  <c r="A19" i="1"/>
  <c r="AB20" i="1" l="1"/>
  <c r="AD19" i="1"/>
  <c r="AO48" i="2" l="1"/>
  <c r="AO47" i="2"/>
  <c r="L47" i="2"/>
  <c r="AO46" i="2"/>
  <c r="L46" i="2"/>
  <c r="AO45" i="2"/>
  <c r="L45" i="2"/>
  <c r="AO44" i="2"/>
  <c r="AM44" i="2"/>
  <c r="L44" i="2"/>
  <c r="L42" i="2"/>
  <c r="L48" i="2" s="1"/>
  <c r="AO34" i="2"/>
  <c r="AO33" i="2"/>
  <c r="L33" i="2"/>
  <c r="AO32" i="2"/>
  <c r="L32" i="2"/>
  <c r="AO31" i="2"/>
  <c r="L31" i="2"/>
  <c r="AO30" i="2"/>
  <c r="AM30" i="2"/>
  <c r="L30" i="2"/>
  <c r="L28" i="2"/>
  <c r="L34" i="2" s="1"/>
  <c r="AM18" i="2"/>
  <c r="AO17" i="2"/>
  <c r="AO16" i="2"/>
  <c r="L16" i="2"/>
  <c r="AO15" i="2"/>
  <c r="L15" i="2"/>
  <c r="AO14" i="2"/>
  <c r="L14" i="2"/>
  <c r="AO13" i="2"/>
  <c r="L13" i="2"/>
  <c r="L11" i="2"/>
  <c r="L17" i="2" s="1"/>
</calcChain>
</file>

<file path=xl/sharedStrings.xml><?xml version="1.0" encoding="utf-8"?>
<sst xmlns="http://schemas.openxmlformats.org/spreadsheetml/2006/main" count="124" uniqueCount="81">
  <si>
    <t>LPM Nantes</t>
  </si>
  <si>
    <t>Nom Élève :</t>
  </si>
  <si>
    <t>Prénom Élève :</t>
  </si>
  <si>
    <t>Analyse de l’ensemble des PFMP</t>
  </si>
  <si>
    <t>Nombre de fiches d’évaluation</t>
  </si>
  <si>
    <t>Nombre de semaines  embarquées</t>
  </si>
  <si>
    <t>Nombre total de semaines réalisées</t>
  </si>
  <si>
    <t>Grille de notation</t>
  </si>
  <si>
    <t>Points</t>
  </si>
  <si>
    <t>Points
max.</t>
  </si>
  <si>
    <t>Note proposée à la sous-épreuve E 30X</t>
  </si>
  <si>
    <t>/20</t>
  </si>
  <si>
    <t>Date :</t>
  </si>
  <si>
    <t>Commission</t>
  </si>
  <si>
    <t>Signatures</t>
  </si>
  <si>
    <t>Le Chef d’Établissement ou son représentant</t>
  </si>
  <si>
    <t>Nom :</t>
  </si>
  <si>
    <t>Prénom :</t>
  </si>
  <si>
    <t>Professionnel associé</t>
  </si>
  <si>
    <t>N.B.: Cette fiche contient des formules de calcul qui ne doivent pas être modifiées</t>
  </si>
  <si>
    <t>Nom du fichier</t>
  </si>
  <si>
    <t>Objet</t>
  </si>
  <si>
    <t>Responsable gestion documentaire</t>
  </si>
  <si>
    <t>Chemin d’enregistrement</t>
  </si>
  <si>
    <t>Retrait document le</t>
  </si>
  <si>
    <t>Fiche synthétique d’évaluation E30X BAC PRO Métiers de la mer_promo23.xlsx</t>
  </si>
  <si>
    <t>CCF Evaluation E30X</t>
  </si>
  <si>
    <t>GM5 Responsable qualité</t>
  </si>
  <si>
    <t>\\Namo-44sensa01\ucem\3 Qualité\Manuel Qualité et Procédures</t>
  </si>
  <si>
    <t>Saisie du nom de l'établissement par liste déroulante</t>
  </si>
  <si>
    <t>CFA de Gironde</t>
  </si>
  <si>
    <t>CFPPA du lycée de Bourcefranc</t>
  </si>
  <si>
    <t>EAM de Mayotte</t>
  </si>
  <si>
    <t>EAM La Réunion</t>
  </si>
  <si>
    <t>Ecole des Pêches de l'ile d'Yeu</t>
  </si>
  <si>
    <t>Ecole des Pêches des Sables d'Olonne</t>
  </si>
  <si>
    <t>EFPMA Trinité</t>
  </si>
  <si>
    <t>LP Blanchet</t>
  </si>
  <si>
    <t>LP Emile Letournel de St P&amp;M</t>
  </si>
  <si>
    <t>LP Gujan Mestras</t>
  </si>
  <si>
    <t>LP Jacques Dolle</t>
  </si>
  <si>
    <t>LP Léon de Lepervanche La Réunion</t>
  </si>
  <si>
    <t>LP Olivier Guichard de Guérande</t>
  </si>
  <si>
    <t>LPM Bastia</t>
  </si>
  <si>
    <t>LPM Boulogne</t>
  </si>
  <si>
    <t>LPM Cherbourg</t>
  </si>
  <si>
    <t>LPM Ciboure</t>
  </si>
  <si>
    <t>LPM Etel</t>
  </si>
  <si>
    <t>LPM Fécamp</t>
  </si>
  <si>
    <t>LPM La Rochelle</t>
  </si>
  <si>
    <t>LPM Le Guilvinec</t>
  </si>
  <si>
    <t>LPM Paimpol</t>
  </si>
  <si>
    <t>LPM Saint Malo</t>
  </si>
  <si>
    <t>LPM Sète</t>
  </si>
  <si>
    <t>MFR Challans</t>
  </si>
  <si>
    <t>Oui</t>
  </si>
  <si>
    <t>Non</t>
  </si>
  <si>
    <t>Cas de force majeure validé par le Pdt du jury</t>
  </si>
  <si>
    <t>Cette fiche synthétique permet de procéder à l'évaluation de l'épreuve E30X des BAC PRO Métiers de la mer.</t>
  </si>
  <si>
    <t>Fiche synthétique d’évaluation de l’épreuve prenant en compte
les périodes de formation en milieu professionnel</t>
  </si>
  <si>
    <t>le nombre de fiches d’évaluation des PFMP dont vous disposez pour la notation,</t>
  </si>
  <si>
    <t>le nombre de semaines de PFMP effectuées sur un navire (à titre indicatif et à vocation statistique),</t>
  </si>
  <si>
    <t>Nombre totale de semaines réalisées</t>
  </si>
  <si>
    <t xml:space="preserve"> </t>
  </si>
  <si>
    <t>Enregistrer chaque fiche élève complétée sous le nom de l'élève.</t>
  </si>
  <si>
    <t>Faire signer  l'ensemble des fiches élèves imprimées par les deux membres de la commissions.</t>
  </si>
  <si>
    <t>Fiche synthétique d’évaluation de l’épreuve prenant en compte 
les périodes de formation en milieu professionnel BAC PRO Métier de la mer</t>
  </si>
  <si>
    <t>Élève positionné :</t>
  </si>
  <si>
    <t>Nombre de semaines embarquées</t>
  </si>
  <si>
    <t>Epreuve de remplacement</t>
  </si>
  <si>
    <t xml:space="preserve">Non </t>
  </si>
  <si>
    <t>Années scolaires 20XX/20XX, 20XX/20XX &amp; 20XX/20XX– Promotion 20XX</t>
  </si>
  <si>
    <t>Vous devez saisir en haut de la fiche le nom de l’établissement à partir de la liste déroulante.</t>
  </si>
  <si>
    <t>le nom et le prénom de l'élève et chosir dans la liste déroulante son état de positionnement.</t>
  </si>
  <si>
    <r>
      <rPr>
        <b/>
        <sz val="12"/>
        <rFont val="Calibri"/>
        <family val="2"/>
      </rPr>
      <t>É</t>
    </r>
    <r>
      <rPr>
        <b/>
        <sz val="12"/>
        <rFont val="Calibri"/>
        <family val="2"/>
        <charset val="1"/>
      </rPr>
      <t>lève  positionné</t>
    </r>
  </si>
  <si>
    <t xml:space="preserve">Si ce nombre est égal ou supérieur au nombre attendu (18 semaines pour les BAC PRO sauf pour les élèves positionnés où ce sera 14 semaines ou 8 semaines selon les cas) les différents  critères d’évaluation de la grille de notation s’ouvrent et vous devez saisir les points obtenus pour les 4 critères.
La note proposée à la sous-épreuve E 30X est alors la somme des notes correspondant aux différents critères d’évaluation. </t>
  </si>
  <si>
    <t>le nombre total de semaines de PFMP embarquées et autres.</t>
  </si>
  <si>
    <r>
      <rPr>
        <sz val="12"/>
        <color rgb="FF000000"/>
        <rFont val="Calibri"/>
        <family val="2"/>
      </rPr>
      <t xml:space="preserve">Si ce nombre est inférieur au nombre attendu (18 semaines pour les BAC PRO sauf pour les élèves positionnés où ce sera 14 ou 8 semaines selon les cas) la boite de dialogue du </t>
    </r>
    <r>
      <rPr>
        <b/>
        <sz val="12"/>
        <color rgb="FF000000"/>
        <rFont val="Calibri"/>
        <family val="2"/>
      </rPr>
      <t>cas de force majeure</t>
    </r>
    <r>
      <rPr>
        <sz val="12"/>
        <color rgb="FF000000"/>
        <rFont val="Calibri"/>
        <family val="2"/>
      </rPr>
      <t xml:space="preserve"> s’ouvre et vous devez valider l’une des 3 possibilités de la liste déroulante qui s'affiche après avoir exposé la situation au président de jury par courriel et obtenu sa décision.</t>
    </r>
  </si>
  <si>
    <r>
      <t>Si vous validez «</t>
    </r>
    <r>
      <rPr>
        <b/>
        <sz val="12"/>
        <color rgb="FF000000"/>
        <rFont val="Calibri"/>
        <family val="2"/>
      </rPr>
      <t> Oui</t>
    </r>
    <r>
      <rPr>
        <sz val="12"/>
        <color rgb="FF000000"/>
        <rFont val="Calibri"/>
        <family val="2"/>
      </rPr>
      <t> »  les différents  critères d’évaluation de la grille de notation s’ouvrent et vous devez saisir les points obtenus pour les 4 critères. La note proposée à la sous-épreuve E 30X est alors la somme des notes correspondant aux différents critères d’évaluation. 
Si vous validez "</t>
    </r>
    <r>
      <rPr>
        <b/>
        <sz val="12"/>
        <color rgb="FF000000"/>
        <rFont val="Calibri"/>
        <family val="2"/>
      </rPr>
      <t>épreuve de remplacement</t>
    </r>
    <r>
      <rPr>
        <sz val="12"/>
        <color rgb="FF000000"/>
        <rFont val="Calibri"/>
        <family val="2"/>
      </rPr>
      <t>" vous devez saisir une note globale qui sera la note proposée à la sous-épreuve E30X et qui correspond à lépreuve de remplacement.</t>
    </r>
  </si>
  <si>
    <r>
      <t>Si vous validez « </t>
    </r>
    <r>
      <rPr>
        <b/>
        <sz val="12"/>
        <color rgb="FF000000"/>
        <rFont val="Calibri"/>
        <family val="2"/>
      </rPr>
      <t>non</t>
    </r>
    <r>
      <rPr>
        <sz val="12"/>
        <color rgb="FF000000"/>
        <rFont val="Calibri"/>
        <family val="2"/>
      </rPr>
      <t> » alors la note zéro est appliquée automatiquement à l’épreuve E30X.</t>
    </r>
  </si>
  <si>
    <t>Années scolaires 20XX/20XX, 20XX/20XX &amp; 20XX/20XX – Promotion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</si>
</sst>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6"/>
      <name val="Calibri"/>
      <family val="2"/>
      <charset val="1"/>
    </font>
    <font>
      <sz val="9"/>
      <name val="Calibri"/>
      <family val="2"/>
      <charset val="1"/>
    </font>
    <font>
      <b/>
      <sz val="12"/>
      <name val="Calibri"/>
      <family val="2"/>
      <charset val="1"/>
    </font>
    <font>
      <sz val="14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4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8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name val="Calibri"/>
      <family val="2"/>
      <charset val="1"/>
    </font>
    <font>
      <sz val="10"/>
      <name val="Arial"/>
      <family val="2"/>
      <charset val="1"/>
    </font>
    <font>
      <b/>
      <sz val="12"/>
      <name val="Calibri"/>
      <family val="2"/>
    </font>
    <font>
      <b/>
      <sz val="14"/>
      <name val="Calibri"/>
      <family val="2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000000"/>
        <bgColor rgb="FF003300"/>
      </patternFill>
    </fill>
    <fill>
      <patternFill patternType="solid">
        <fgColor rgb="FF3465A4"/>
        <bgColor rgb="FF0066CC"/>
      </patternFill>
    </fill>
    <fill>
      <patternFill patternType="solid">
        <fgColor theme="0"/>
        <bgColor rgb="FF0033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rgb="FF0066CC"/>
      </left>
      <right style="thick">
        <color rgb="FF0066CC"/>
      </right>
      <top style="thick">
        <color rgb="FF0066CC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rgb="FF0066CC"/>
      </right>
      <top style="thick">
        <color rgb="FF0066CC"/>
      </top>
      <bottom style="thick">
        <color rgb="FF0066CC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rgb="FF0066CC"/>
      </right>
      <top style="thick">
        <color rgb="FF0066CC"/>
      </top>
      <bottom/>
      <diagonal/>
    </border>
    <border>
      <left style="thick">
        <color auto="1"/>
      </left>
      <right style="thick">
        <color rgb="FF0066CC"/>
      </right>
      <top/>
      <bottom/>
      <diagonal/>
    </border>
    <border>
      <left style="thick">
        <color rgb="FF0066CC"/>
      </left>
      <right style="thick">
        <color rgb="FF0066CC"/>
      </right>
      <top style="thick">
        <color rgb="FF0066CC"/>
      </top>
      <bottom style="thick">
        <color rgb="FF0066CC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rgb="FF0066CC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rgb="FF0066CC"/>
      </bottom>
      <diagonal/>
    </border>
    <border>
      <left style="thick">
        <color auto="1"/>
      </left>
      <right style="thick">
        <color rgb="FF0066CC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rgb="FF0066CC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rgb="FF0066FF"/>
      </left>
      <right style="thick">
        <color rgb="FF0066FF"/>
      </right>
      <top style="thick">
        <color rgb="FF0066FF"/>
      </top>
      <bottom style="thick">
        <color rgb="FF0066FF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rgb="FF0066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rgb="FF0066CC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9" xfId="0" applyBorder="1"/>
    <xf numFmtId="0" fontId="0" fillId="0" borderId="0" xfId="0" applyBorder="1"/>
    <xf numFmtId="0" fontId="0" fillId="0" borderId="0" xfId="0" applyBorder="1" applyAlignment="1"/>
    <xf numFmtId="0" fontId="0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3" xfId="0" applyBorder="1"/>
    <xf numFmtId="0" fontId="0" fillId="0" borderId="19" xfId="0" applyBorder="1"/>
    <xf numFmtId="0" fontId="9" fillId="0" borderId="20" xfId="0" applyFont="1" applyBorder="1" applyAlignment="1">
      <alignment vertical="center"/>
    </xf>
    <xf numFmtId="0" fontId="0" fillId="0" borderId="22" xfId="0" applyBorder="1"/>
    <xf numFmtId="0" fontId="13" fillId="0" borderId="0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7" fillId="0" borderId="15" xfId="0" applyFont="1" applyBorder="1"/>
    <xf numFmtId="0" fontId="16" fillId="0" borderId="0" xfId="0" applyFont="1"/>
    <xf numFmtId="0" fontId="0" fillId="0" borderId="18" xfId="0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0" xfId="0" applyFont="1" applyBorder="1" applyAlignment="1"/>
    <xf numFmtId="0" fontId="18" fillId="0" borderId="26" xfId="0" applyFont="1" applyBorder="1" applyAlignment="1"/>
    <xf numFmtId="0" fontId="13" fillId="0" borderId="0" xfId="0" applyFont="1" applyFill="1" applyBorder="1"/>
    <xf numFmtId="0" fontId="6" fillId="0" borderId="16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>
      <alignment horizontal="left" vertical="center"/>
    </xf>
    <xf numFmtId="0" fontId="6" fillId="7" borderId="16" xfId="0" applyFont="1" applyFill="1" applyBorder="1" applyAlignment="1" applyProtection="1">
      <alignment horizontal="left" vertical="center"/>
      <protection locked="0"/>
    </xf>
    <xf numFmtId="0" fontId="0" fillId="7" borderId="22" xfId="0" applyFill="1" applyBorder="1"/>
    <xf numFmtId="0" fontId="20" fillId="0" borderId="0" xfId="0" applyFont="1"/>
    <xf numFmtId="0" fontId="19" fillId="0" borderId="0" xfId="0" applyFont="1"/>
    <xf numFmtId="0" fontId="11" fillId="0" borderId="27" xfId="0" applyFont="1" applyBorder="1" applyAlignment="1">
      <alignment wrapText="1"/>
    </xf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11" fillId="0" borderId="24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0" fillId="5" borderId="23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vertical="center"/>
    </xf>
    <xf numFmtId="0" fontId="0" fillId="2" borderId="21" xfId="0" applyFill="1" applyBorder="1" applyAlignment="1" applyProtection="1">
      <protection locked="0"/>
    </xf>
    <xf numFmtId="0" fontId="0" fillId="0" borderId="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20" xfId="0" applyFont="1" applyBorder="1" applyAlignment="1">
      <alignment horizontal="right"/>
    </xf>
    <xf numFmtId="0" fontId="0" fillId="0" borderId="21" xfId="0" applyBorder="1" applyAlignment="1"/>
    <xf numFmtId="0" fontId="0" fillId="0" borderId="7" xfId="0" applyBorder="1" applyAlignment="1"/>
    <xf numFmtId="164" fontId="7" fillId="6" borderId="8" xfId="0" applyNumberFormat="1" applyFont="1" applyFill="1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/>
    </xf>
    <xf numFmtId="164" fontId="8" fillId="0" borderId="8" xfId="0" applyNumberFormat="1" applyFont="1" applyBorder="1" applyAlignment="1" applyProtection="1">
      <alignment horizontal="center"/>
    </xf>
    <xf numFmtId="49" fontId="0" fillId="0" borderId="14" xfId="0" applyNumberFormat="1" applyFont="1" applyBorder="1" applyAlignment="1">
      <alignment horizontal="center"/>
    </xf>
    <xf numFmtId="0" fontId="0" fillId="0" borderId="7" xfId="0" applyFont="1" applyBorder="1" applyAlignment="1" applyProtection="1">
      <alignment horizontal="left" vertical="center" wrapText="1"/>
      <protection hidden="1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 vertical="center" wrapText="1"/>
      <protection hidden="1"/>
    </xf>
    <xf numFmtId="0" fontId="6" fillId="8" borderId="7" xfId="0" applyFont="1" applyFill="1" applyBorder="1" applyAlignment="1">
      <alignment horizontal="left" vertical="center"/>
    </xf>
    <xf numFmtId="0" fontId="6" fillId="8" borderId="20" xfId="0" applyFont="1" applyFill="1" applyBorder="1" applyAlignment="1">
      <alignment horizontal="left" vertical="center"/>
    </xf>
    <xf numFmtId="0" fontId="6" fillId="7" borderId="16" xfId="0" applyFont="1" applyFill="1" applyBorder="1" applyAlignment="1" applyProtection="1">
      <alignment horizontal="left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0" fillId="7" borderId="16" xfId="0" applyFill="1" applyBorder="1"/>
    <xf numFmtId="0" fontId="16" fillId="0" borderId="7" xfId="0" applyFont="1" applyBorder="1" applyAlignment="1"/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9" xfId="0" applyBorder="1"/>
    <xf numFmtId="0" fontId="1" fillId="2" borderId="1" xfId="0" applyFont="1" applyFill="1" applyBorder="1" applyAlignment="1" applyProtection="1">
      <alignment horizontal="left" vertical="top"/>
      <protection locked="0"/>
    </xf>
    <xf numFmtId="0" fontId="15" fillId="0" borderId="2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14" fillId="2" borderId="11" xfId="0" applyFont="1" applyFill="1" applyBorder="1" applyAlignment="1" applyProtection="1">
      <alignment horizontal="left" vertical="top"/>
      <protection locked="0"/>
    </xf>
    <xf numFmtId="0" fontId="14" fillId="2" borderId="25" xfId="0" applyFont="1" applyFill="1" applyBorder="1" applyAlignment="1" applyProtection="1">
      <alignment horizontal="left" vertical="top"/>
      <protection locked="0"/>
    </xf>
    <xf numFmtId="0" fontId="14" fillId="2" borderId="14" xfId="0" applyFont="1" applyFill="1" applyBorder="1" applyAlignment="1" applyProtection="1">
      <alignment horizontal="left" vertical="top"/>
      <protection locked="0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2" borderId="25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/>
    <xf numFmtId="0" fontId="0" fillId="0" borderId="19" xfId="0" applyBorder="1" applyAlignment="1"/>
    <xf numFmtId="0" fontId="17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top" wrapText="1"/>
    </xf>
    <xf numFmtId="0" fontId="5" fillId="9" borderId="34" xfId="0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/>
    </xf>
    <xf numFmtId="0" fontId="9" fillId="0" borderId="20" xfId="0" applyFont="1" applyBorder="1" applyAlignment="1"/>
    <xf numFmtId="164" fontId="0" fillId="2" borderId="8" xfId="0" applyNumberFormat="1" applyFill="1" applyBorder="1" applyAlignment="1" applyProtection="1">
      <alignment horizontal="center"/>
    </xf>
    <xf numFmtId="0" fontId="0" fillId="0" borderId="7" xfId="0" applyFont="1" applyBorder="1" applyAlignment="1"/>
    <xf numFmtId="0" fontId="0" fillId="2" borderId="8" xfId="0" applyFill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9" fillId="0" borderId="20" xfId="0" applyFont="1" applyBorder="1" applyAlignment="1">
      <alignment horizontal="right"/>
    </xf>
    <xf numFmtId="0" fontId="0" fillId="2" borderId="21" xfId="0" applyFill="1" applyBorder="1" applyAlignment="1"/>
    <xf numFmtId="164" fontId="7" fillId="4" borderId="8" xfId="0" applyNumberFormat="1" applyFont="1" applyFill="1" applyBorder="1" applyAlignment="1" applyProtection="1">
      <alignment horizontal="center"/>
    </xf>
    <xf numFmtId="0" fontId="9" fillId="0" borderId="20" xfId="0" applyFont="1" applyBorder="1" applyAlignment="1">
      <alignment vertical="center"/>
    </xf>
    <xf numFmtId="164" fontId="7" fillId="3" borderId="8" xfId="0" applyNumberFormat="1" applyFont="1" applyFill="1" applyBorder="1" applyAlignment="1" applyProtection="1">
      <alignment horizontal="center"/>
    </xf>
    <xf numFmtId="0" fontId="0" fillId="0" borderId="20" xfId="0" applyFont="1" applyBorder="1" applyAlignment="1"/>
    <xf numFmtId="0" fontId="0" fillId="0" borderId="0" xfId="0" applyFont="1" applyBorder="1" applyAlignment="1"/>
    <xf numFmtId="0" fontId="0" fillId="0" borderId="33" xfId="0" applyFont="1" applyBorder="1" applyAlignment="1"/>
    <xf numFmtId="0" fontId="21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9" fillId="0" borderId="0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4" fillId="0" borderId="5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3">
    <dxf>
      <numFmt numFmtId="165" formatCode=";;;"/>
    </dxf>
    <dxf>
      <numFmt numFmtId="165" formatCode=";;;"/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  <dxf>
      <fill>
        <patternFill>
          <bgColor rgb="FFFFFFFF"/>
        </patternFill>
      </fill>
    </dxf>
    <dxf>
      <fill>
        <patternFill>
          <bgColor rgb="FF000000"/>
        </patternFill>
      </fill>
    </dxf>
    <dxf>
      <fill>
        <patternFill>
          <bgColor rgb="FFFFFFFF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0066FF"/>
      <rgbColor rgb="FF33CCCC"/>
      <rgbColor rgb="FF99CC00"/>
      <rgbColor rgb="FFFFCC00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133350</xdr:rowOff>
    </xdr:from>
    <xdr:to>
      <xdr:col>10</xdr:col>
      <xdr:colOff>9525</xdr:colOff>
      <xdr:row>2</xdr:row>
      <xdr:rowOff>95250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DC9F1A18-7C73-4DD6-8D73-D2A83A850A82}"/>
            </a:ext>
          </a:extLst>
        </xdr:cNvPr>
        <xdr:cNvCxnSpPr/>
      </xdr:nvCxnSpPr>
      <xdr:spPr>
        <a:xfrm flipV="1">
          <a:off x="4429125" y="133350"/>
          <a:ext cx="2095500" cy="1000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4</xdr:row>
      <xdr:rowOff>28575</xdr:rowOff>
    </xdr:from>
    <xdr:to>
      <xdr:col>9</xdr:col>
      <xdr:colOff>66675</xdr:colOff>
      <xdr:row>4</xdr:row>
      <xdr:rowOff>209550</xdr:rowOff>
    </xdr:to>
    <xdr:cxnSp macro="">
      <xdr:nvCxnSpPr>
        <xdr:cNvPr id="5" name="Connecteur : en angle 4">
          <a:extLst>
            <a:ext uri="{FF2B5EF4-FFF2-40B4-BE49-F238E27FC236}">
              <a16:creationId xmlns:a16="http://schemas.microsoft.com/office/drawing/2014/main" id="{6E97EB00-A41A-4486-B5C9-52760333B9BA}"/>
            </a:ext>
          </a:extLst>
        </xdr:cNvPr>
        <xdr:cNvCxnSpPr/>
      </xdr:nvCxnSpPr>
      <xdr:spPr>
        <a:xfrm>
          <a:off x="5153025" y="1181100"/>
          <a:ext cx="1343025" cy="180975"/>
        </a:xfrm>
        <a:prstGeom prst="bentConnector3">
          <a:avLst>
            <a:gd name="adj1" fmla="val 1064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10</xdr:row>
      <xdr:rowOff>1181100</xdr:rowOff>
    </xdr:from>
    <xdr:to>
      <xdr:col>14</xdr:col>
      <xdr:colOff>38100</xdr:colOff>
      <xdr:row>12</xdr:row>
      <xdr:rowOff>66675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C3F4F4C2-7705-4B36-9CCE-16F9A0CAF1FF}"/>
            </a:ext>
          </a:extLst>
        </xdr:cNvPr>
        <xdr:cNvCxnSpPr/>
      </xdr:nvCxnSpPr>
      <xdr:spPr>
        <a:xfrm>
          <a:off x="4743450" y="3619500"/>
          <a:ext cx="2466975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619128</xdr:colOff>
      <xdr:row>20</xdr:row>
      <xdr:rowOff>400050</xdr:rowOff>
    </xdr:from>
    <xdr:to>
      <xdr:col>23</xdr:col>
      <xdr:colOff>161927</xdr:colOff>
      <xdr:row>27</xdr:row>
      <xdr:rowOff>38100</xdr:rowOff>
    </xdr:to>
    <xdr:cxnSp macro="">
      <xdr:nvCxnSpPr>
        <xdr:cNvPr id="10" name="Connecteur : en angle 9">
          <a:extLst>
            <a:ext uri="{FF2B5EF4-FFF2-40B4-BE49-F238E27FC236}">
              <a16:creationId xmlns:a16="http://schemas.microsoft.com/office/drawing/2014/main" id="{22224C98-70AA-4045-B0A1-A87F17466AA0}"/>
            </a:ext>
          </a:extLst>
        </xdr:cNvPr>
        <xdr:cNvCxnSpPr/>
      </xdr:nvCxnSpPr>
      <xdr:spPr>
        <a:xfrm>
          <a:off x="6334128" y="6943725"/>
          <a:ext cx="2628899" cy="1609725"/>
        </a:xfrm>
        <a:prstGeom prst="bentConnector3">
          <a:avLst>
            <a:gd name="adj1" fmla="val 10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180975</xdr:colOff>
      <xdr:row>27</xdr:row>
      <xdr:rowOff>47625</xdr:rowOff>
    </xdr:from>
    <xdr:to>
      <xdr:col>9</xdr:col>
      <xdr:colOff>76200</xdr:colOff>
      <xdr:row>33</xdr:row>
      <xdr:rowOff>133350</xdr:rowOff>
    </xdr:to>
    <xdr:cxnSp macro="">
      <xdr:nvCxnSpPr>
        <xdr:cNvPr id="15" name="Connecteur : en angle 14">
          <a:extLst>
            <a:ext uri="{FF2B5EF4-FFF2-40B4-BE49-F238E27FC236}">
              <a16:creationId xmlns:a16="http://schemas.microsoft.com/office/drawing/2014/main" id="{14720C0E-A1AE-4126-A8C4-FC740C4CD14E}"/>
            </a:ext>
          </a:extLst>
        </xdr:cNvPr>
        <xdr:cNvCxnSpPr/>
      </xdr:nvCxnSpPr>
      <xdr:spPr>
        <a:xfrm>
          <a:off x="2324100" y="8562975"/>
          <a:ext cx="4181475" cy="1457325"/>
        </a:xfrm>
        <a:prstGeom prst="bentConnector3">
          <a:avLst>
            <a:gd name="adj1" fmla="val -114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38</xdr:row>
      <xdr:rowOff>0</xdr:rowOff>
    </xdr:from>
    <xdr:to>
      <xdr:col>9</xdr:col>
      <xdr:colOff>76200</xdr:colOff>
      <xdr:row>48</xdr:row>
      <xdr:rowOff>133350</xdr:rowOff>
    </xdr:to>
    <xdr:cxnSp macro="">
      <xdr:nvCxnSpPr>
        <xdr:cNvPr id="18" name="Connecteur : en angle 17">
          <a:extLst>
            <a:ext uri="{FF2B5EF4-FFF2-40B4-BE49-F238E27FC236}">
              <a16:creationId xmlns:a16="http://schemas.microsoft.com/office/drawing/2014/main" id="{81DC3411-E2EA-4764-B2AD-BD1F3E2E899F}"/>
            </a:ext>
          </a:extLst>
        </xdr:cNvPr>
        <xdr:cNvCxnSpPr/>
      </xdr:nvCxnSpPr>
      <xdr:spPr>
        <a:xfrm>
          <a:off x="1524000" y="11163300"/>
          <a:ext cx="4981575" cy="2124075"/>
        </a:xfrm>
        <a:prstGeom prst="bentConnector3">
          <a:avLst>
            <a:gd name="adj1" fmla="val 28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Q88"/>
  <sheetViews>
    <sheetView showGridLines="0" tabSelected="1" zoomScaleNormal="100" workbookViewId="0">
      <selection activeCell="Q8" sqref="Q8:R8"/>
    </sheetView>
  </sheetViews>
  <sheetFormatPr baseColWidth="10" defaultColWidth="11.42578125" defaultRowHeight="15" x14ac:dyDescent="0.25"/>
  <cols>
    <col min="1" max="1" width="6.7109375" customWidth="1"/>
    <col min="2" max="16" width="2.42578125" customWidth="1"/>
    <col min="17" max="27" width="2.7109375" customWidth="1"/>
    <col min="28" max="28" width="2.85546875" customWidth="1"/>
    <col min="29" max="29" width="3.7109375" customWidth="1"/>
    <col min="30" max="30" width="2.7109375" customWidth="1"/>
    <col min="31" max="31" width="3.85546875" customWidth="1"/>
    <col min="32" max="32" width="2.7109375" customWidth="1"/>
    <col min="33" max="44" width="2.7109375" hidden="1" customWidth="1"/>
    <col min="45" max="1024" width="11.42578125" hidden="1"/>
  </cols>
  <sheetData>
    <row r="1" spans="1:34 1029:1031" ht="21.95" customHeight="1" x14ac:dyDescent="0.25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34 1029:1031" ht="52.5" customHeight="1" thickTop="1" thickBot="1" x14ac:dyDescent="0.3">
      <c r="A2" s="76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1"/>
      <c r="AG2" s="1"/>
      <c r="AH2" s="2"/>
    </row>
    <row r="3" spans="1:34 1029:1031" ht="18" customHeight="1" thickTop="1" thickBot="1" x14ac:dyDescent="0.3">
      <c r="A3" s="122" t="s">
        <v>80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</row>
    <row r="4" spans="1:34 1029:1031" ht="21.95" customHeight="1" thickTop="1" thickBot="1" x14ac:dyDescent="0.3">
      <c r="A4" s="82" t="s">
        <v>1</v>
      </c>
      <c r="B4" s="83"/>
      <c r="C4" s="83"/>
      <c r="D4" s="83"/>
      <c r="E4" s="83"/>
      <c r="F4" s="84"/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7"/>
    </row>
    <row r="5" spans="1:34 1029:1031" ht="21.95" customHeight="1" thickTop="1" thickBot="1" x14ac:dyDescent="0.3">
      <c r="A5" s="79" t="s">
        <v>2</v>
      </c>
      <c r="B5" s="80"/>
      <c r="C5" s="80"/>
      <c r="D5" s="80"/>
      <c r="E5" s="80"/>
      <c r="F5" s="81"/>
      <c r="G5" s="85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7"/>
    </row>
    <row r="6" spans="1:34 1029:1031" ht="21.95" customHeight="1" thickTop="1" thickBot="1" x14ac:dyDescent="0.3">
      <c r="A6" s="79" t="s">
        <v>67</v>
      </c>
      <c r="B6" s="80"/>
      <c r="C6" s="80"/>
      <c r="D6" s="80"/>
      <c r="E6" s="80"/>
      <c r="F6" s="81"/>
      <c r="G6" s="88" t="s">
        <v>70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90"/>
    </row>
    <row r="7" spans="1:34 1029:1031" ht="33" customHeight="1" thickTop="1" thickBot="1" x14ac:dyDescent="0.3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8"/>
      <c r="AB7" s="91"/>
      <c r="AC7" s="91"/>
      <c r="AD7" s="91"/>
      <c r="AE7" s="92"/>
    </row>
    <row r="8" spans="1:34 1029:1031" ht="17.25" thickTop="1" thickBot="1" x14ac:dyDescent="0.3">
      <c r="A8" s="70" t="s">
        <v>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1"/>
      <c r="R8" s="71"/>
      <c r="Z8" s="5"/>
      <c r="AA8" s="5"/>
      <c r="AB8" s="73"/>
      <c r="AC8" s="73"/>
      <c r="AD8" s="73"/>
      <c r="AE8" s="74"/>
    </row>
    <row r="9" spans="1:34 1029:1031" ht="17.25" thickTop="1" thickBot="1" x14ac:dyDescent="0.3">
      <c r="A9" s="70" t="s">
        <v>68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  <c r="R9" s="71"/>
      <c r="Z9" s="5"/>
      <c r="AA9" s="5"/>
      <c r="AB9" s="73"/>
      <c r="AC9" s="73"/>
      <c r="AD9" s="73"/>
      <c r="AE9" s="74"/>
    </row>
    <row r="10" spans="1:34 1029:1031" ht="15.75" customHeight="1" thickTop="1" thickBot="1" x14ac:dyDescent="0.3">
      <c r="A10" s="70" t="s">
        <v>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2"/>
      <c r="R10" s="72"/>
      <c r="Z10" s="5"/>
      <c r="AA10" s="5"/>
      <c r="AB10" s="73"/>
      <c r="AC10" s="73"/>
      <c r="AD10" s="73"/>
      <c r="AE10" s="74"/>
      <c r="AMO10" s="17"/>
    </row>
    <row r="11" spans="1:34 1029:1031" ht="0.6" customHeight="1" thickTop="1" x14ac:dyDescent="0.25">
      <c r="AB11" s="5"/>
      <c r="AC11" s="5"/>
      <c r="AD11" s="5"/>
      <c r="AE11" s="4"/>
      <c r="AMO11" s="17"/>
    </row>
    <row r="12" spans="1:34 1029:1031" ht="16.5" thickTop="1" thickBot="1" x14ac:dyDescent="0.3">
      <c r="A12" s="62" t="str">
        <f>IF(Q10="","",IF(OR(AND(Q10&lt;14,G6="En première"),AND(Q10&lt;8,G6="En terminale "),AND(Q10&lt;18,G6="Non ")),"Cas de force majeure validé par le Pdt du jury :",""))</f>
        <v/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64" t="s">
        <v>69</v>
      </c>
      <c r="R12" s="64"/>
      <c r="S12" s="64"/>
      <c r="T12" s="64"/>
      <c r="U12" s="64"/>
      <c r="V12" s="64"/>
      <c r="W12" s="64"/>
      <c r="X12" s="64"/>
      <c r="Y12" s="64"/>
      <c r="Z12" s="27"/>
      <c r="AA12" s="69"/>
      <c r="AB12" s="69"/>
      <c r="AC12" s="69"/>
      <c r="AD12" s="69"/>
      <c r="AE12" s="28"/>
    </row>
    <row r="13" spans="1:34 1029:1031" ht="0.6" customHeight="1" thickTop="1" thickBo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8"/>
      <c r="AB13" s="5"/>
      <c r="AC13" s="5"/>
      <c r="AD13" s="8"/>
      <c r="AE13" s="14"/>
    </row>
    <row r="14" spans="1:34 1029:1031" ht="33" customHeight="1" thickTop="1" thickBot="1" x14ac:dyDescent="0.3">
      <c r="A14" s="65" t="s">
        <v>7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/>
      <c r="AB14" s="67" t="s">
        <v>8</v>
      </c>
      <c r="AC14" s="67"/>
      <c r="AD14" s="68" t="s">
        <v>9</v>
      </c>
      <c r="AE14" s="68"/>
      <c r="AF14" s="6"/>
      <c r="AG14" s="6"/>
    </row>
    <row r="15" spans="1:34 1029:1031" ht="18" customHeight="1" thickTop="1" thickBot="1" x14ac:dyDescent="0.3">
      <c r="A15" s="61" t="str">
        <f>IF(OR(A12&lt;&gt;"Cas de force majeure validé par le Pdt du jury :",AND(A12="Cas de force majeure validé par le Pdt du jury :",Q12="Oui")),"Analyse de l’ensemble des fiches ","")</f>
        <v xml:space="preserve">Analyse de l’ensemble des fiches 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0"/>
      <c r="AC15" s="60"/>
      <c r="AD15" s="56" t="str">
        <f>IF(OR(A12&lt;&gt;"Cas de force majeure validé par le Pdt du jury :",AND(A12="Cas de force majeure validé par le Pdt du jury :",Q12="Oui")),"/6","")</f>
        <v>/6</v>
      </c>
      <c r="AE15" s="56"/>
      <c r="AF15" s="6"/>
      <c r="AG15" s="6"/>
      <c r="AMQ15" s="16"/>
    </row>
    <row r="16" spans="1:34 1029:1031" ht="18" customHeight="1" thickTop="1" thickBot="1" x14ac:dyDescent="0.3">
      <c r="A16" s="59" t="str">
        <f>IF(OR(A12&lt;&gt;"Cas de force majeure validé par le Pdt du jury :",AND(A12="Cas de force majeure validé par le Pdt du jury :",Q12="Oui")),"Qualité du rapport de stage (10 pages) sur la dernière PFMP","")</f>
        <v>Qualité du rapport de stage (10 pages) sur la dernière PFMP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60"/>
      <c r="AC16" s="60"/>
      <c r="AD16" s="56" t="str">
        <f>IF(OR(A12&lt;&gt;"Cas de force majeure validé par le Pdt du jury :",AND(A12="Cas de force majeure validé par le Pdt du jury :",Q12="Oui")),"/4","")</f>
        <v>/4</v>
      </c>
      <c r="AE16" s="56"/>
      <c r="AF16" s="6"/>
      <c r="AG16" s="6"/>
    </row>
    <row r="17" spans="1:33" ht="18" customHeight="1" x14ac:dyDescent="0.25">
      <c r="A17" s="59" t="str">
        <f>IF(OR(A12&lt;&gt;"Cas de force majeure validé par le Pdt du jury :",AND(A12="Cas de force majeure validé par le Pdt du jury :",Q12="Oui")),"Qualité de la présentation orale (10 minutes)","")</f>
        <v>Qualité de la présentation orale (10 minutes)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60"/>
      <c r="AC17" s="60"/>
      <c r="AD17" s="56" t="str">
        <f>IF(OR(A12&lt;&gt;"Cas de force majeure validé par le Pdt du jury :",AND(A12="Cas de force majeure validé par le Pdt du jury :",Q12="Oui")),"/4","")</f>
        <v>/4</v>
      </c>
      <c r="AE17" s="56"/>
      <c r="AF17" s="6"/>
      <c r="AG17" s="6"/>
    </row>
    <row r="18" spans="1:33" ht="18" customHeight="1" x14ac:dyDescent="0.25">
      <c r="A18" s="59" t="str">
        <f>IF(OR(A12&lt;&gt;"Cas de force majeure validé par le Pdt du jury :",AND(A12="Cas de force majeure validé par le Pdt du jury :",Q12="Oui")),"Echanges avec les membres de la commission (10 minutes)","")</f>
        <v>Echanges avec les membres de la commission (10 minutes)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60"/>
      <c r="AC18" s="60"/>
      <c r="AD18" s="56" t="str">
        <f>IF(OR(A12&lt;&gt;"Cas de force majeure validé par le Pdt du jury :",AND(A12="Cas de force majeure validé par le Pdt du jury :",Q12="Oui")),"/6","")</f>
        <v>/6</v>
      </c>
      <c r="AE18" s="56"/>
      <c r="AF18" s="6"/>
      <c r="AG18" s="6"/>
    </row>
    <row r="19" spans="1:33" ht="18" customHeight="1" x14ac:dyDescent="0.25">
      <c r="A19" s="54" t="str">
        <f>IF(AND(A12="Cas de force majeure validé par le Pdt du jury :",Q12="Epreuve de remplacement"),"Épreuve de remplacement","")</f>
        <v/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5"/>
      <c r="AC19" s="55"/>
      <c r="AD19" s="56" t="str">
        <f>IF(A19="Épreuve de remplacement","/20","")</f>
        <v/>
      </c>
      <c r="AE19" s="56"/>
      <c r="AF19" s="6"/>
      <c r="AG19" s="6"/>
    </row>
    <row r="20" spans="1:33" ht="18" customHeight="1" x14ac:dyDescent="0.3">
      <c r="A20" s="18" t="s">
        <v>10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57">
        <f>IF(OR(A12&lt;&gt;"Cas de force majeure validé par le Pdt du jury :",AND(A12="Cas de force majeure validé par le Pdt du jury :",Q12="Oui")),SUM(AB15:AB18),IF(A19="Épreuve de remplacement",$AB$19,0))</f>
        <v>0</v>
      </c>
      <c r="AC20" s="57"/>
      <c r="AD20" s="58" t="s">
        <v>11</v>
      </c>
      <c r="AE20" s="58"/>
      <c r="AF20" s="6"/>
      <c r="AG20" s="6"/>
    </row>
    <row r="22" spans="1:33" ht="15.75" thickBot="1" x14ac:dyDescent="0.3"/>
    <row r="23" spans="1:33" s="16" customFormat="1" ht="21.95" customHeight="1" thickTop="1" thickBot="1" x14ac:dyDescent="0.3">
      <c r="A23" s="20" t="s">
        <v>13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46"/>
      <c r="AE23" s="47"/>
    </row>
    <row r="24" spans="1:33" ht="21.95" customHeight="1" thickTop="1" thickBot="1" x14ac:dyDescent="0.3">
      <c r="A24" s="41" t="s">
        <v>12</v>
      </c>
      <c r="B24" s="41"/>
      <c r="C24" s="41"/>
      <c r="D24" s="42"/>
      <c r="E24" s="42"/>
      <c r="F24" s="42"/>
      <c r="G24" s="42"/>
      <c r="H24" s="42"/>
      <c r="I24" s="4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5"/>
      <c r="AC24" s="5"/>
      <c r="AD24" s="48"/>
      <c r="AE24" s="49"/>
    </row>
    <row r="25" spans="1:33" ht="21.95" customHeight="1" thickTop="1" x14ac:dyDescent="0.25">
      <c r="A25" s="41" t="s">
        <v>15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6"/>
      <c r="R25" s="6"/>
      <c r="S25" s="6"/>
      <c r="T25" s="6"/>
      <c r="U25" s="6"/>
      <c r="V25" s="43" t="s">
        <v>14</v>
      </c>
      <c r="W25" s="43"/>
      <c r="X25" s="43"/>
      <c r="Y25" s="43"/>
      <c r="Z25" s="43"/>
      <c r="AA25" s="43"/>
      <c r="AB25" s="43"/>
      <c r="AC25" s="43"/>
      <c r="AD25" s="48"/>
      <c r="AE25" s="49"/>
    </row>
    <row r="26" spans="1:33" ht="21.95" customHeight="1" thickBot="1" x14ac:dyDescent="0.3">
      <c r="A26" s="41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23"/>
      <c r="R26" s="22"/>
      <c r="S26" s="23"/>
      <c r="T26" s="23"/>
      <c r="U26" s="22"/>
      <c r="V26" s="44"/>
      <c r="W26" s="44"/>
      <c r="X26" s="44"/>
      <c r="Y26" s="44"/>
      <c r="Z26" s="44"/>
      <c r="AA26" s="44"/>
      <c r="AB26" s="44"/>
      <c r="AC26" s="44"/>
      <c r="AD26" s="48"/>
      <c r="AE26" s="49"/>
    </row>
    <row r="27" spans="1:33" ht="21.95" customHeight="1" thickTop="1" thickBot="1" x14ac:dyDescent="0.3">
      <c r="A27" s="52" t="s">
        <v>16</v>
      </c>
      <c r="B27" s="52"/>
      <c r="C27" s="52"/>
      <c r="D27" s="52"/>
      <c r="E27" s="52"/>
      <c r="F27" s="52"/>
      <c r="G27" s="52"/>
      <c r="H27" s="5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53"/>
      <c r="W27" s="53"/>
      <c r="X27" s="53"/>
      <c r="Y27" s="53"/>
      <c r="Z27" s="53"/>
      <c r="AA27" s="53"/>
      <c r="AB27" s="53"/>
      <c r="AC27" s="53"/>
      <c r="AD27" s="48"/>
      <c r="AE27" s="49"/>
    </row>
    <row r="28" spans="1:33" ht="21.95" customHeight="1" thickTop="1" thickBot="1" x14ac:dyDescent="0.3">
      <c r="A28" s="52" t="s">
        <v>17</v>
      </c>
      <c r="B28" s="52"/>
      <c r="C28" s="52"/>
      <c r="D28" s="52"/>
      <c r="E28" s="52"/>
      <c r="F28" s="52"/>
      <c r="G28" s="52"/>
      <c r="H28" s="5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53"/>
      <c r="W28" s="53"/>
      <c r="X28" s="53"/>
      <c r="Y28" s="53"/>
      <c r="Z28" s="53"/>
      <c r="AA28" s="53"/>
      <c r="AB28" s="53"/>
      <c r="AC28" s="53"/>
      <c r="AD28" s="48"/>
      <c r="AE28" s="49"/>
    </row>
    <row r="29" spans="1:33" ht="21.95" customHeight="1" thickTop="1" thickBot="1" x14ac:dyDescent="0.3">
      <c r="A29" s="41" t="s">
        <v>18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5"/>
      <c r="AC29" s="5"/>
      <c r="AD29" s="48"/>
      <c r="AE29" s="49"/>
    </row>
    <row r="30" spans="1:33" ht="21.95" customHeight="1" thickTop="1" thickBot="1" x14ac:dyDescent="0.3">
      <c r="A30" s="52" t="s">
        <v>16</v>
      </c>
      <c r="B30" s="52"/>
      <c r="C30" s="52"/>
      <c r="D30" s="52"/>
      <c r="E30" s="52"/>
      <c r="F30" s="52"/>
      <c r="G30" s="52"/>
      <c r="H30" s="5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53"/>
      <c r="W30" s="53"/>
      <c r="X30" s="53"/>
      <c r="Y30" s="53"/>
      <c r="Z30" s="53"/>
      <c r="AA30" s="53"/>
      <c r="AB30" s="53"/>
      <c r="AC30" s="53"/>
      <c r="AD30" s="48"/>
      <c r="AE30" s="49"/>
    </row>
    <row r="31" spans="1:33" ht="21.95" customHeight="1" thickTop="1" thickBot="1" x14ac:dyDescent="0.3">
      <c r="A31" s="52" t="s">
        <v>17</v>
      </c>
      <c r="B31" s="52"/>
      <c r="C31" s="52"/>
      <c r="D31" s="52"/>
      <c r="E31" s="52"/>
      <c r="F31" s="52"/>
      <c r="G31" s="52"/>
      <c r="H31" s="5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53"/>
      <c r="W31" s="53"/>
      <c r="X31" s="53"/>
      <c r="Y31" s="53"/>
      <c r="Z31" s="53"/>
      <c r="AA31" s="53"/>
      <c r="AB31" s="53"/>
      <c r="AC31" s="53"/>
      <c r="AD31" s="48"/>
      <c r="AE31" s="49"/>
    </row>
    <row r="32" spans="1:33" ht="17.100000000000001" customHeight="1" thickTop="1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50"/>
      <c r="AE32" s="51"/>
    </row>
    <row r="33" spans="1:31" ht="15.75" thickTop="1" x14ac:dyDescent="0.25"/>
    <row r="34" spans="1:31" ht="15.75" x14ac:dyDescent="0.25">
      <c r="A34" s="19" t="s">
        <v>19</v>
      </c>
    </row>
    <row r="39" spans="1:31" ht="35.1" customHeight="1" x14ac:dyDescent="0.25">
      <c r="A39" s="36" t="s">
        <v>20</v>
      </c>
      <c r="B39" s="36"/>
      <c r="C39" s="36"/>
      <c r="D39" s="36"/>
      <c r="E39" s="36"/>
      <c r="F39" s="36"/>
      <c r="G39" s="36"/>
      <c r="H39" s="36" t="s">
        <v>21</v>
      </c>
      <c r="I39" s="36"/>
      <c r="J39" s="36"/>
      <c r="K39" s="36"/>
      <c r="L39" s="36"/>
      <c r="M39" s="37" t="s">
        <v>22</v>
      </c>
      <c r="N39" s="37"/>
      <c r="O39" s="37"/>
      <c r="P39" s="37"/>
      <c r="Q39" s="37"/>
      <c r="R39" s="37"/>
      <c r="S39" s="37"/>
      <c r="T39" s="37" t="s">
        <v>23</v>
      </c>
      <c r="U39" s="37"/>
      <c r="V39" s="37"/>
      <c r="W39" s="37"/>
      <c r="X39" s="37"/>
      <c r="Y39" s="37"/>
      <c r="Z39" s="37"/>
      <c r="AA39" s="38" t="s">
        <v>24</v>
      </c>
      <c r="AB39" s="39"/>
      <c r="AC39" s="39"/>
      <c r="AD39" s="39"/>
      <c r="AE39" s="40"/>
    </row>
    <row r="40" spans="1:31" ht="61.15" customHeight="1" x14ac:dyDescent="0.25">
      <c r="A40" s="34" t="s">
        <v>25</v>
      </c>
      <c r="B40" s="34"/>
      <c r="C40" s="34"/>
      <c r="D40" s="34"/>
      <c r="E40" s="34"/>
      <c r="F40" s="34"/>
      <c r="G40" s="34"/>
      <c r="H40" s="34" t="s">
        <v>26</v>
      </c>
      <c r="I40" s="34"/>
      <c r="J40" s="34"/>
      <c r="K40" s="34"/>
      <c r="L40" s="34"/>
      <c r="M40" s="34" t="s">
        <v>27</v>
      </c>
      <c r="N40" s="34"/>
      <c r="O40" s="34"/>
      <c r="P40" s="34"/>
      <c r="Q40" s="34"/>
      <c r="R40" s="34"/>
      <c r="S40" s="34"/>
      <c r="T40" s="35" t="s">
        <v>28</v>
      </c>
      <c r="U40" s="35"/>
      <c r="V40" s="35"/>
      <c r="W40" s="35"/>
      <c r="X40" s="35"/>
      <c r="Y40" s="35"/>
      <c r="Z40" s="35"/>
      <c r="AA40" s="31"/>
      <c r="AB40" s="32"/>
      <c r="AC40" s="32"/>
      <c r="AD40" s="32"/>
      <c r="AE40" s="33"/>
    </row>
    <row r="58" spans="1:1" x14ac:dyDescent="0.25">
      <c r="A58" t="s">
        <v>29</v>
      </c>
    </row>
    <row r="59" spans="1:1" x14ac:dyDescent="0.25">
      <c r="A59" s="15" t="s">
        <v>30</v>
      </c>
    </row>
    <row r="60" spans="1:1" x14ac:dyDescent="0.25">
      <c r="A60" s="15" t="s">
        <v>31</v>
      </c>
    </row>
    <row r="61" spans="1:1" x14ac:dyDescent="0.25">
      <c r="A61" s="15" t="s">
        <v>32</v>
      </c>
    </row>
    <row r="62" spans="1:1" x14ac:dyDescent="0.25">
      <c r="A62" s="15" t="s">
        <v>33</v>
      </c>
    </row>
    <row r="63" spans="1:1" x14ac:dyDescent="0.25">
      <c r="A63" s="15" t="s">
        <v>34</v>
      </c>
    </row>
    <row r="64" spans="1:1" x14ac:dyDescent="0.25">
      <c r="A64" s="15" t="s">
        <v>35</v>
      </c>
    </row>
    <row r="65" spans="1:1" x14ac:dyDescent="0.25">
      <c r="A65" s="15" t="s">
        <v>36</v>
      </c>
    </row>
    <row r="66" spans="1:1" x14ac:dyDescent="0.25">
      <c r="A66" s="15" t="s">
        <v>37</v>
      </c>
    </row>
    <row r="67" spans="1:1" x14ac:dyDescent="0.25">
      <c r="A67" s="15" t="s">
        <v>38</v>
      </c>
    </row>
    <row r="68" spans="1:1" x14ac:dyDescent="0.25">
      <c r="A68" s="15" t="s">
        <v>39</v>
      </c>
    </row>
    <row r="69" spans="1:1" x14ac:dyDescent="0.25">
      <c r="A69" s="15" t="s">
        <v>40</v>
      </c>
    </row>
    <row r="70" spans="1:1" x14ac:dyDescent="0.25">
      <c r="A70" s="15" t="s">
        <v>41</v>
      </c>
    </row>
    <row r="71" spans="1:1" x14ac:dyDescent="0.25">
      <c r="A71" s="15" t="s">
        <v>42</v>
      </c>
    </row>
    <row r="72" spans="1:1" x14ac:dyDescent="0.25">
      <c r="A72" s="15" t="s">
        <v>43</v>
      </c>
    </row>
    <row r="73" spans="1:1" x14ac:dyDescent="0.25">
      <c r="A73" s="15" t="s">
        <v>44</v>
      </c>
    </row>
    <row r="74" spans="1:1" x14ac:dyDescent="0.25">
      <c r="A74" s="15" t="s">
        <v>45</v>
      </c>
    </row>
    <row r="75" spans="1:1" x14ac:dyDescent="0.25">
      <c r="A75" s="15" t="s">
        <v>46</v>
      </c>
    </row>
    <row r="76" spans="1:1" x14ac:dyDescent="0.25">
      <c r="A76" s="15" t="s">
        <v>47</v>
      </c>
    </row>
    <row r="77" spans="1:1" x14ac:dyDescent="0.25">
      <c r="A77" s="15" t="s">
        <v>48</v>
      </c>
    </row>
    <row r="78" spans="1:1" x14ac:dyDescent="0.25">
      <c r="A78" s="15" t="s">
        <v>49</v>
      </c>
    </row>
    <row r="79" spans="1:1" x14ac:dyDescent="0.25">
      <c r="A79" s="15" t="s">
        <v>50</v>
      </c>
    </row>
    <row r="80" spans="1:1" x14ac:dyDescent="0.25">
      <c r="A80" s="15" t="s">
        <v>0</v>
      </c>
    </row>
    <row r="81" spans="1:1" x14ac:dyDescent="0.25">
      <c r="A81" s="15" t="s">
        <v>51</v>
      </c>
    </row>
    <row r="82" spans="1:1" x14ac:dyDescent="0.25">
      <c r="A82" s="15" t="s">
        <v>52</v>
      </c>
    </row>
    <row r="83" spans="1:1" x14ac:dyDescent="0.25">
      <c r="A83" s="15" t="s">
        <v>53</v>
      </c>
    </row>
    <row r="84" spans="1:1" x14ac:dyDescent="0.25">
      <c r="A84" s="15" t="s">
        <v>54</v>
      </c>
    </row>
    <row r="85" spans="1:1" x14ac:dyDescent="0.25">
      <c r="A85" s="15" t="s">
        <v>55</v>
      </c>
    </row>
    <row r="86" spans="1:1" x14ac:dyDescent="0.25">
      <c r="A86" s="15" t="s">
        <v>56</v>
      </c>
    </row>
    <row r="87" spans="1:1" x14ac:dyDescent="0.25">
      <c r="A87" s="24" t="s">
        <v>69</v>
      </c>
    </row>
    <row r="88" spans="1:1" x14ac:dyDescent="0.25">
      <c r="A88" s="15" t="s">
        <v>57</v>
      </c>
    </row>
  </sheetData>
  <sheetProtection algorithmName="SHA-512" hashValue="L3O6w79ImouV2on1dBQ/u49EMX0RAATWUyTO2a9Y05IWjjQwnxhpnjHbOyEC2eNKBO8rDrdC4SLXoP58sqJguQ==" saltValue="gF5y1obIXxAb672mpQq1bg==" spinCount="100000" sheet="1" selectLockedCells="1"/>
  <mergeCells count="69">
    <mergeCell ref="A1:T1"/>
    <mergeCell ref="A2:AE2"/>
    <mergeCell ref="A3:AE3"/>
    <mergeCell ref="A7:AA7"/>
    <mergeCell ref="A8:P8"/>
    <mergeCell ref="Q8:R8"/>
    <mergeCell ref="A5:F5"/>
    <mergeCell ref="A4:F4"/>
    <mergeCell ref="A6:F6"/>
    <mergeCell ref="G4:AE4"/>
    <mergeCell ref="G5:AE5"/>
    <mergeCell ref="G6:AE6"/>
    <mergeCell ref="AB7:AE7"/>
    <mergeCell ref="AB8:AE8"/>
    <mergeCell ref="A9:P9"/>
    <mergeCell ref="Q9:R9"/>
    <mergeCell ref="A10:P10"/>
    <mergeCell ref="Q10:R10"/>
    <mergeCell ref="AB9:AE9"/>
    <mergeCell ref="AB10:AE10"/>
    <mergeCell ref="A12:P12"/>
    <mergeCell ref="Q12:Y12"/>
    <mergeCell ref="A14:AA14"/>
    <mergeCell ref="AB14:AC14"/>
    <mergeCell ref="AD14:AE14"/>
    <mergeCell ref="AA12:AD12"/>
    <mergeCell ref="A15:AA15"/>
    <mergeCell ref="AB15:AC15"/>
    <mergeCell ref="AD15:AE15"/>
    <mergeCell ref="A16:AA16"/>
    <mergeCell ref="AB16:AC16"/>
    <mergeCell ref="AD16:AE16"/>
    <mergeCell ref="A17:AA17"/>
    <mergeCell ref="AB17:AC17"/>
    <mergeCell ref="AD17:AE17"/>
    <mergeCell ref="A18:AA18"/>
    <mergeCell ref="AB18:AC18"/>
    <mergeCell ref="AD18:AE18"/>
    <mergeCell ref="A19:AA19"/>
    <mergeCell ref="AB19:AC19"/>
    <mergeCell ref="AD19:AE19"/>
    <mergeCell ref="AB20:AC20"/>
    <mergeCell ref="AD20:AE20"/>
    <mergeCell ref="A24:C24"/>
    <mergeCell ref="D24:I24"/>
    <mergeCell ref="V25:AC26"/>
    <mergeCell ref="A25:P26"/>
    <mergeCell ref="AD23:AE32"/>
    <mergeCell ref="A27:H27"/>
    <mergeCell ref="I27:U27"/>
    <mergeCell ref="V27:AC28"/>
    <mergeCell ref="A28:H28"/>
    <mergeCell ref="I28:U28"/>
    <mergeCell ref="A29:AA29"/>
    <mergeCell ref="A30:H30"/>
    <mergeCell ref="I30:U30"/>
    <mergeCell ref="V30:AC31"/>
    <mergeCell ref="A31:H31"/>
    <mergeCell ref="I31:U31"/>
    <mergeCell ref="A39:G39"/>
    <mergeCell ref="H39:L39"/>
    <mergeCell ref="M39:S39"/>
    <mergeCell ref="T39:Z39"/>
    <mergeCell ref="AA39:AE39"/>
    <mergeCell ref="AA40:AE40"/>
    <mergeCell ref="A40:G40"/>
    <mergeCell ref="H40:L40"/>
    <mergeCell ref="M40:S40"/>
    <mergeCell ref="T40:Z40"/>
  </mergeCells>
  <conditionalFormatting sqref="AB19:AC19">
    <cfRule type="expression" dxfId="3" priority="13">
      <formula>$A$19&lt;&gt;"Épreuve de remplacement"</formula>
    </cfRule>
  </conditionalFormatting>
  <conditionalFormatting sqref="AB15:AB18">
    <cfRule type="expression" dxfId="2" priority="14">
      <formula>OR($A$19="Épreuve de remplacement",AND($A$12="Cas de force majeure validé par le Pdt du jury :",$Q$12="Non"))</formula>
    </cfRule>
  </conditionalFormatting>
  <conditionalFormatting sqref="Q12:W13">
    <cfRule type="expression" dxfId="1" priority="1">
      <formula>OR(AND(Q10&gt;=14,G6="En première"),AND(Q10&gt;=8,G6="En terminale "),AND(Q10&gt;=18,G6="Non "))</formula>
    </cfRule>
    <cfRule type="expression" dxfId="0" priority="2">
      <formula>OR($Q$10&gt;=18, $Q$10="")</formula>
    </cfRule>
  </conditionalFormatting>
  <dataValidations count="9">
    <dataValidation type="decimal" allowBlank="1" showInputMessage="1" showErrorMessage="1" sqref="AB19" xr:uid="{00000000-0002-0000-0000-000000000000}">
      <formula1>0</formula1>
      <formula2>20</formula2>
    </dataValidation>
    <dataValidation type="list" allowBlank="1" showInputMessage="1" showErrorMessage="1" sqref="A1:T1" xr:uid="{00000000-0002-0000-0000-000002000000}">
      <formula1>$A$58:$A$84</formula1>
      <formula2>0</formula2>
    </dataValidation>
    <dataValidation type="decimal" allowBlank="1" showInputMessage="1" showErrorMessage="1" sqref="AB16:AC17" xr:uid="{00000000-0002-0000-0000-000003000000}">
      <formula1>0</formula1>
      <formula2>4</formula2>
    </dataValidation>
    <dataValidation type="decimal" allowBlank="1" showInputMessage="1" showErrorMessage="1" sqref="AB15:AC15 AB18:AC18" xr:uid="{00000000-0002-0000-0000-000004000000}">
      <formula1>0</formula1>
      <formula2>6</formula2>
    </dataValidation>
    <dataValidation type="list" showInputMessage="1" showErrorMessage="1" sqref="G6:AE6" xr:uid="{4606EFAA-92AE-44B6-8C3B-F9CE61E9DD95}">
      <formula1>"Non ,En terminale ,En première"</formula1>
    </dataValidation>
    <dataValidation type="list" allowBlank="1" showInputMessage="1" showErrorMessage="1" sqref="Q13:W13" xr:uid="{8BAF1715-C8C5-48BD-A5D0-7882E587B2D1}">
      <formula1>$A$85:$A$87</formula1>
    </dataValidation>
    <dataValidation type="whole" operator="greaterThanOrEqual" allowBlank="1" showInputMessage="1" showErrorMessage="1" sqref="Q8:R8 Q9:R9" xr:uid="{9E979287-1B09-4E09-9CAB-8494A6C94E50}">
      <formula1>0</formula1>
    </dataValidation>
    <dataValidation type="list" showInputMessage="1" showErrorMessage="1" sqref="Q12:Y12" xr:uid="{E3F2A033-B43A-443D-9CCA-EE7EBF86A85B}">
      <formula1>$A$85:$A$87</formula1>
    </dataValidation>
    <dataValidation type="whole" operator="greaterThanOrEqual" showInputMessage="1" showErrorMessage="1" sqref="Q10:R10" xr:uid="{801F47B6-7371-47E0-98D8-6B72A063D42C}">
      <formula1>0</formula1>
    </dataValidation>
  </dataValidations>
  <pageMargins left="0.78749999999999998" right="0.78749999999999998" top="0.88611111111111096" bottom="1.05277777777778" header="0.51180555555555496" footer="0.78749999999999998"/>
  <pageSetup paperSize="9" scale="87" firstPageNumber="0" orientation="portrait" horizontalDpi="300" verticalDpi="300" r:id="rId1"/>
  <headerFooter>
    <oddFooter>&amp;C&amp;"Times New Roman,Normal"&amp;12&amp;P/&amp;N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68"/>
  <sheetViews>
    <sheetView zoomScaleNormal="100" workbookViewId="0">
      <selection activeCell="O55" sqref="O55:T55"/>
    </sheetView>
  </sheetViews>
  <sheetFormatPr baseColWidth="10" defaultColWidth="10.7109375" defaultRowHeight="15" x14ac:dyDescent="0.25"/>
  <cols>
    <col min="10" max="10" width="1.28515625" customWidth="1"/>
    <col min="11" max="11" width="1.7109375" customWidth="1"/>
    <col min="12" max="38" width="2.7109375" customWidth="1"/>
    <col min="39" max="39" width="4.140625" customWidth="1"/>
    <col min="40" max="41" width="2.7109375" customWidth="1"/>
    <col min="42" max="42" width="7.42578125" customWidth="1"/>
  </cols>
  <sheetData>
    <row r="1" spans="1:45" ht="17.25" customHeight="1" x14ac:dyDescent="0.25">
      <c r="A1" s="113" t="s">
        <v>58</v>
      </c>
      <c r="B1" s="94"/>
      <c r="C1" s="94"/>
      <c r="D1" s="94"/>
      <c r="E1" s="94"/>
      <c r="F1" s="94"/>
      <c r="G1" s="94"/>
      <c r="H1" s="94"/>
      <c r="L1" s="75" t="s">
        <v>29</v>
      </c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45" ht="22.5" customHeight="1" thickTop="1" thickBot="1" x14ac:dyDescent="0.4">
      <c r="A2" s="94"/>
      <c r="B2" s="94"/>
      <c r="C2" s="94"/>
      <c r="D2" s="94"/>
      <c r="E2" s="94"/>
      <c r="F2" s="94"/>
      <c r="G2" s="94"/>
      <c r="H2" s="94"/>
      <c r="L2" s="114" t="s">
        <v>59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"/>
      <c r="AR2" s="1"/>
      <c r="AS2" s="2"/>
    </row>
    <row r="3" spans="1:45" ht="33.75" customHeight="1" thickTop="1" thickBot="1" x14ac:dyDescent="0.3">
      <c r="A3" s="115" t="s">
        <v>72</v>
      </c>
      <c r="B3" s="94"/>
      <c r="C3" s="94"/>
      <c r="D3" s="94"/>
      <c r="E3" s="94"/>
      <c r="F3" s="94"/>
      <c r="G3" s="94"/>
      <c r="H3" s="94"/>
      <c r="I3" s="94"/>
      <c r="L3" s="116" t="s">
        <v>71</v>
      </c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</row>
    <row r="4" spans="1:45" ht="17.25" thickTop="1" thickBot="1" x14ac:dyDescent="0.3">
      <c r="A4" s="30" t="s">
        <v>73</v>
      </c>
      <c r="L4" s="117" t="s">
        <v>1</v>
      </c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</row>
    <row r="5" spans="1:45" ht="17.25" customHeight="1" thickTop="1" thickBot="1" x14ac:dyDescent="0.3">
      <c r="L5" s="119" t="s">
        <v>2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</row>
    <row r="6" spans="1:45" ht="17.25" customHeight="1" thickTop="1" thickBot="1" x14ac:dyDescent="0.3">
      <c r="L6" s="121" t="s">
        <v>74</v>
      </c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</row>
    <row r="7" spans="1:45" ht="20.25" thickTop="1" thickBot="1" x14ac:dyDescent="0.3">
      <c r="L7" s="77" t="s">
        <v>3</v>
      </c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3"/>
    </row>
    <row r="8" spans="1:45" x14ac:dyDescent="0.25">
      <c r="A8" s="29" t="s">
        <v>60</v>
      </c>
      <c r="L8" s="101" t="s">
        <v>4</v>
      </c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2">
        <v>5</v>
      </c>
      <c r="AC8" s="102"/>
      <c r="AL8" s="4"/>
    </row>
    <row r="9" spans="1:45" x14ac:dyDescent="0.25">
      <c r="A9" s="29" t="s">
        <v>61</v>
      </c>
      <c r="L9" s="101" t="s">
        <v>5</v>
      </c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2">
        <v>12</v>
      </c>
      <c r="AC9" s="102"/>
      <c r="AL9" s="4"/>
    </row>
    <row r="10" spans="1:45" ht="16.5" thickTop="1" thickBot="1" x14ac:dyDescent="0.3">
      <c r="A10" s="29" t="s">
        <v>76</v>
      </c>
      <c r="L10" s="101" t="s">
        <v>62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2">
        <v>12</v>
      </c>
      <c r="AC10" s="102"/>
      <c r="AL10" s="4"/>
    </row>
    <row r="11" spans="1:45" ht="123.75" customHeight="1" thickTop="1" thickBot="1" x14ac:dyDescent="0.3">
      <c r="A11" s="93" t="s">
        <v>75</v>
      </c>
      <c r="B11" s="94"/>
      <c r="C11" s="94"/>
      <c r="D11" s="94"/>
      <c r="E11" s="94"/>
      <c r="F11" s="94"/>
      <c r="G11" s="94"/>
      <c r="H11" s="94"/>
      <c r="I11" s="94"/>
      <c r="L11" s="103" t="str">
        <f>IF(AB10="","",IF(AB10&lt;12,"Cas de force majeure validé par le Pdt du jury",""))</f>
        <v/>
      </c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4"/>
      <c r="AC11" s="104"/>
      <c r="AD11" s="5"/>
      <c r="AE11" s="5"/>
      <c r="AF11" s="5"/>
      <c r="AG11" s="5"/>
      <c r="AH11" s="5"/>
      <c r="AI11" s="5"/>
      <c r="AJ11" s="5"/>
      <c r="AK11" s="5"/>
      <c r="AL11" s="4"/>
    </row>
    <row r="12" spans="1:45" ht="39" customHeight="1" thickTop="1" thickBot="1" x14ac:dyDescent="0.3">
      <c r="L12" s="65" t="s">
        <v>7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7" t="s">
        <v>8</v>
      </c>
      <c r="AN12" s="67"/>
      <c r="AO12" s="68" t="s">
        <v>9</v>
      </c>
      <c r="AP12" s="68"/>
      <c r="AQ12" s="6"/>
      <c r="AR12" s="6"/>
    </row>
    <row r="13" spans="1:45" ht="31.5" customHeight="1" x14ac:dyDescent="0.25">
      <c r="L13" s="61" t="str">
        <f>IF(AB10&gt;=12,"Analyse de l’ensemble des fiches ","")</f>
        <v xml:space="preserve">Analyse de l’ensemble des fiches </v>
      </c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100">
        <v>5</v>
      </c>
      <c r="AN13" s="100"/>
      <c r="AO13" s="56" t="str">
        <f>IF($AB$10&gt;=12,"/6","")</f>
        <v>/6</v>
      </c>
      <c r="AP13" s="56"/>
      <c r="AQ13" s="6"/>
      <c r="AR13" s="6"/>
    </row>
    <row r="14" spans="1:45" ht="33.75" customHeight="1" x14ac:dyDescent="0.25">
      <c r="L14" s="59" t="str">
        <f>IF(AB10&gt;=12,"Qualité du rapport de stage (2 pages) sur la dernière PFMP","")</f>
        <v>Qualité du rapport de stage (2 pages) sur la dernière PFMP</v>
      </c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100">
        <v>3</v>
      </c>
      <c r="AN14" s="100"/>
      <c r="AO14" s="56" t="str">
        <f>IF($AB$10&gt;=12,"/4","")</f>
        <v>/4</v>
      </c>
      <c r="AP14" s="56"/>
      <c r="AQ14" s="6"/>
      <c r="AR14" s="6"/>
    </row>
    <row r="15" spans="1:45" x14ac:dyDescent="0.25">
      <c r="L15" s="59" t="str">
        <f>IF(AB10&gt;=12,"Qualité de la présentation orale (10 minutes)","")</f>
        <v>Qualité de la présentation orale (10 minutes)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100">
        <v>2</v>
      </c>
      <c r="AN15" s="100"/>
      <c r="AO15" s="56" t="str">
        <f>IF($AB$10&gt;=12,"/4","")</f>
        <v>/4</v>
      </c>
      <c r="AP15" s="56"/>
      <c r="AQ15" s="6"/>
      <c r="AR15" s="6"/>
    </row>
    <row r="16" spans="1:45" x14ac:dyDescent="0.25">
      <c r="L16" s="59" t="str">
        <f>IF(AB10&gt;=12,"Echanges avec les membres de la commission (10 minutes)","")</f>
        <v>Echanges avec les membres de la commission (10 minutes)</v>
      </c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100">
        <v>0</v>
      </c>
      <c r="AN16" s="100"/>
      <c r="AO16" s="56" t="str">
        <f>IF($AB$10&gt;=12,"/6","")</f>
        <v>/6</v>
      </c>
      <c r="AP16" s="56"/>
      <c r="AQ16" s="6"/>
      <c r="AR16" s="6"/>
    </row>
    <row r="17" spans="1:44" x14ac:dyDescent="0.25">
      <c r="L17" s="54" t="str">
        <f>IF(AND(AB10&lt;12,AB11="Oui",L11&lt;&gt;""),"Épreuve de remplacement","")</f>
        <v/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107"/>
      <c r="AN17" s="107"/>
      <c r="AO17" s="56" t="str">
        <f>IF($Q$10&lt;12,"/20","")</f>
        <v>/20</v>
      </c>
      <c r="AP17" s="56"/>
      <c r="AQ17" s="6"/>
      <c r="AR17" s="6"/>
    </row>
    <row r="18" spans="1:44" ht="18.75" x14ac:dyDescent="0.3">
      <c r="L18" s="7" t="s">
        <v>10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9"/>
      <c r="AM18" s="57">
        <f>IF(AND(AB11="",AB10&lt;12),"",IF(AND(AB11&lt;&gt;"",L11=""),"",IF(AB10="",0,IF(AND(L11= L155,AB11="Oui"),AM17, IF(AND(L11=L155,AB11="Non"),0,SUM(AM13:AM16))))))</f>
        <v>10</v>
      </c>
      <c r="AN18" s="57"/>
      <c r="AO18" s="58" t="s">
        <v>11</v>
      </c>
      <c r="AP18" s="58"/>
      <c r="AQ18" s="6"/>
      <c r="AR18" s="6"/>
    </row>
    <row r="19" spans="1:44" ht="15.75" thickTop="1" x14ac:dyDescent="0.25">
      <c r="A19" t="s">
        <v>63</v>
      </c>
    </row>
    <row r="20" spans="1:44" ht="15.75" thickBot="1" x14ac:dyDescent="0.3"/>
    <row r="21" spans="1:44" ht="36.75" customHeight="1" thickTop="1" x14ac:dyDescent="0.25">
      <c r="A21" s="95" t="s">
        <v>77</v>
      </c>
      <c r="B21" s="95"/>
      <c r="C21" s="95"/>
      <c r="D21" s="95"/>
      <c r="E21" s="95"/>
      <c r="F21" s="95"/>
      <c r="G21" s="95"/>
      <c r="H21" s="95"/>
      <c r="I21" s="95"/>
      <c r="L21" s="77" t="s">
        <v>3</v>
      </c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3"/>
    </row>
    <row r="22" spans="1:44" ht="16.5" customHeight="1" x14ac:dyDescent="0.25">
      <c r="A22" s="95"/>
      <c r="B22" s="95"/>
      <c r="C22" s="95"/>
      <c r="D22" s="95"/>
      <c r="E22" s="95"/>
      <c r="F22" s="95"/>
      <c r="G22" s="95"/>
      <c r="H22" s="95"/>
      <c r="I22" s="95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3"/>
    </row>
    <row r="23" spans="1:44" ht="16.5" customHeight="1" x14ac:dyDescent="0.25">
      <c r="A23" s="95"/>
      <c r="B23" s="95"/>
      <c r="C23" s="95"/>
      <c r="D23" s="95"/>
      <c r="E23" s="95"/>
      <c r="F23" s="95"/>
      <c r="G23" s="95"/>
      <c r="H23" s="95"/>
      <c r="I23" s="95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3"/>
    </row>
    <row r="24" spans="1:44" ht="9.75" customHeight="1" thickBot="1" x14ac:dyDescent="0.3">
      <c r="A24" s="95"/>
      <c r="B24" s="95"/>
      <c r="C24" s="95"/>
      <c r="D24" s="95"/>
      <c r="E24" s="95"/>
      <c r="F24" s="95"/>
      <c r="G24" s="95"/>
      <c r="H24" s="95"/>
      <c r="I24" s="95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3"/>
    </row>
    <row r="25" spans="1:44" ht="19.5" customHeight="1" thickTop="1" thickBot="1" x14ac:dyDescent="0.3">
      <c r="A25" s="97" t="s">
        <v>78</v>
      </c>
      <c r="B25" s="97"/>
      <c r="C25" s="97"/>
      <c r="D25" s="97"/>
      <c r="E25" s="97"/>
      <c r="F25" s="97"/>
      <c r="G25" s="97"/>
      <c r="H25" s="97"/>
      <c r="I25" s="97"/>
      <c r="L25" s="110" t="s">
        <v>4</v>
      </c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2"/>
      <c r="AB25" s="102">
        <v>5</v>
      </c>
      <c r="AC25" s="102"/>
      <c r="AL25" s="4"/>
    </row>
    <row r="26" spans="1:44" ht="39.75" customHeight="1" thickTop="1" thickBot="1" x14ac:dyDescent="0.3">
      <c r="A26" s="97"/>
      <c r="B26" s="97"/>
      <c r="C26" s="97"/>
      <c r="D26" s="97"/>
      <c r="E26" s="97"/>
      <c r="F26" s="97"/>
      <c r="G26" s="97"/>
      <c r="H26" s="97"/>
      <c r="I26" s="97"/>
      <c r="L26" s="101" t="s">
        <v>5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2">
        <v>12</v>
      </c>
      <c r="AC26" s="102"/>
      <c r="AL26" s="4"/>
    </row>
    <row r="27" spans="1:44" ht="16.5" thickTop="1" thickBot="1" x14ac:dyDescent="0.3">
      <c r="A27" s="97"/>
      <c r="B27" s="97"/>
      <c r="C27" s="97"/>
      <c r="D27" s="97"/>
      <c r="E27" s="97"/>
      <c r="F27" s="97"/>
      <c r="G27" s="97"/>
      <c r="H27" s="97"/>
      <c r="I27" s="97"/>
      <c r="L27" s="101" t="s">
        <v>62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2">
        <v>10</v>
      </c>
      <c r="AC27" s="102"/>
      <c r="AL27" s="4"/>
    </row>
    <row r="28" spans="1:44" ht="16.5" thickTop="1" thickBot="1" x14ac:dyDescent="0.3">
      <c r="L28" s="103" t="str">
        <f>IF(AB27="","",IF(AB27&lt;12,"Cas de force majeure validé par le Pdt du jury",""))</f>
        <v>Cas de force majeure validé par le Pdt du jury</v>
      </c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4" t="s">
        <v>55</v>
      </c>
      <c r="AC28" s="104"/>
      <c r="AD28" s="5"/>
      <c r="AE28" s="5"/>
      <c r="AF28" s="5"/>
      <c r="AG28" s="5"/>
      <c r="AH28" s="5"/>
      <c r="AI28" s="5"/>
      <c r="AJ28" s="5"/>
      <c r="AK28" s="5"/>
      <c r="AL28" s="4"/>
    </row>
    <row r="29" spans="1:44" ht="25.5" customHeight="1" x14ac:dyDescent="0.25">
      <c r="L29" s="65" t="s">
        <v>7</v>
      </c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7" t="s">
        <v>8</v>
      </c>
      <c r="AN29" s="67"/>
      <c r="AO29" s="68" t="s">
        <v>9</v>
      </c>
      <c r="AP29" s="68"/>
    </row>
    <row r="30" spans="1:44" ht="16.5" customHeight="1" x14ac:dyDescent="0.25">
      <c r="L30" s="61" t="str">
        <f>IF(AB27&gt;=12,"Analyse de l’ensemble des fiches ","")</f>
        <v/>
      </c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100">
        <f>-AB895</f>
        <v>0</v>
      </c>
      <c r="AN30" s="100"/>
      <c r="AO30" s="56" t="str">
        <f>IF($AB$10&gt;=12,"/6","")</f>
        <v>/6</v>
      </c>
      <c r="AP30" s="56"/>
    </row>
    <row r="31" spans="1:44" ht="16.5" customHeight="1" x14ac:dyDescent="0.25">
      <c r="L31" s="59" t="str">
        <f>IF(AB27&gt;=12,"Qualité du rapport de stage (2 pages) sur la dernière PFMP","")</f>
        <v/>
      </c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100">
        <v>3</v>
      </c>
      <c r="AN31" s="100"/>
      <c r="AO31" s="56" t="str">
        <f>IF($AB$10&gt;=12,"/4","")</f>
        <v>/4</v>
      </c>
      <c r="AP31" s="56"/>
    </row>
    <row r="32" spans="1:44" ht="16.5" customHeight="1" x14ac:dyDescent="0.25">
      <c r="L32" s="59" t="str">
        <f>IF(AB27&gt;=12,"Qualité de la présentation orale (10 minutes)","")</f>
        <v/>
      </c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100">
        <v>2</v>
      </c>
      <c r="AN32" s="100"/>
      <c r="AO32" s="56" t="str">
        <f>IF($AB$10&gt;=12,"/4","")</f>
        <v>/4</v>
      </c>
      <c r="AP32" s="56"/>
    </row>
    <row r="33" spans="1:42" ht="16.5" customHeight="1" x14ac:dyDescent="0.25">
      <c r="L33" s="59" t="str">
        <f>IF(AB27&gt;=12,"Echanges avec les membres de la commission (10 minutes)","")</f>
        <v/>
      </c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100">
        <v>0</v>
      </c>
      <c r="AN33" s="100"/>
      <c r="AO33" s="56" t="str">
        <f>IF($AB$10&gt;=12,"/6","")</f>
        <v>/6</v>
      </c>
      <c r="AP33" s="56"/>
    </row>
    <row r="34" spans="1:42" x14ac:dyDescent="0.25">
      <c r="L34" s="54" t="str">
        <f>IF(AND(AB27&lt;12,AB28="Oui",L28&lt;&gt;""),"Épreuve de remplacement","")</f>
        <v>Épreuve de remplacement</v>
      </c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109">
        <v>19</v>
      </c>
      <c r="AN34" s="109"/>
      <c r="AO34" s="56" t="str">
        <f>IF($Q$10&lt;12,"/20","")</f>
        <v>/20</v>
      </c>
      <c r="AP34" s="56"/>
    </row>
    <row r="35" spans="1:42" ht="18.75" x14ac:dyDescent="0.3">
      <c r="L35" s="7" t="s">
        <v>10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9"/>
      <c r="AM35" s="57">
        <v>19</v>
      </c>
      <c r="AN35" s="57"/>
      <c r="AO35" s="58" t="s">
        <v>11</v>
      </c>
      <c r="AP35" s="58"/>
    </row>
    <row r="37" spans="1:42" ht="15.75" thickBot="1" x14ac:dyDescent="0.3"/>
    <row r="38" spans="1:42" ht="36" customHeight="1" thickTop="1" thickBot="1" x14ac:dyDescent="0.3">
      <c r="A38" s="93" t="s">
        <v>79</v>
      </c>
      <c r="B38" s="93"/>
      <c r="C38" s="93"/>
      <c r="D38" s="93"/>
      <c r="E38" s="93"/>
      <c r="F38" s="93"/>
      <c r="G38" s="93"/>
      <c r="H38" s="93"/>
      <c r="I38" s="93"/>
      <c r="L38" s="77" t="s">
        <v>3</v>
      </c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3"/>
    </row>
    <row r="39" spans="1:42" ht="16.5" thickTop="1" thickBot="1" x14ac:dyDescent="0.3">
      <c r="L39" s="101" t="s">
        <v>4</v>
      </c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2">
        <v>5</v>
      </c>
      <c r="AC39" s="102"/>
      <c r="AL39" s="4"/>
    </row>
    <row r="40" spans="1:42" x14ac:dyDescent="0.25">
      <c r="L40" s="101" t="s">
        <v>5</v>
      </c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2">
        <v>12</v>
      </c>
      <c r="AC40" s="102"/>
      <c r="AL40" s="4"/>
    </row>
    <row r="41" spans="1:42" x14ac:dyDescent="0.25">
      <c r="L41" s="101" t="s">
        <v>62</v>
      </c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2">
        <v>10</v>
      </c>
      <c r="AC41" s="102"/>
      <c r="AL41" s="4"/>
    </row>
    <row r="42" spans="1:42" x14ac:dyDescent="0.25">
      <c r="L42" s="103" t="str">
        <f>IF(AB41="","",IF(AB41&lt;12,"Cas de force majeure validé par le Pdt du jury",""))</f>
        <v>Cas de force majeure validé par le Pdt du jury</v>
      </c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4" t="s">
        <v>56</v>
      </c>
      <c r="AC42" s="104"/>
      <c r="AD42" s="5"/>
      <c r="AE42" s="5"/>
      <c r="AF42" s="5"/>
      <c r="AG42" s="5"/>
      <c r="AH42" s="5"/>
      <c r="AI42" s="5"/>
      <c r="AJ42" s="5"/>
      <c r="AK42" s="5"/>
      <c r="AL42" s="4"/>
    </row>
    <row r="43" spans="1:42" ht="20.25" customHeight="1" x14ac:dyDescent="0.25">
      <c r="L43" s="65" t="s">
        <v>7</v>
      </c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7" t="s">
        <v>8</v>
      </c>
      <c r="AN43" s="67"/>
      <c r="AO43" s="68" t="s">
        <v>9</v>
      </c>
      <c r="AP43" s="68"/>
    </row>
    <row r="44" spans="1:42" x14ac:dyDescent="0.25">
      <c r="L44" s="61" t="str">
        <f>IF(AB41&gt;=12,"Analyse de l’ensemble des fiches ","")</f>
        <v/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100">
        <f>-AB907</f>
        <v>0</v>
      </c>
      <c r="AN44" s="100"/>
      <c r="AO44" s="56" t="str">
        <f>IF($AB$10&gt;=12,"/6","")</f>
        <v>/6</v>
      </c>
      <c r="AP44" s="56"/>
    </row>
    <row r="45" spans="1:42" x14ac:dyDescent="0.25">
      <c r="L45" s="59" t="str">
        <f>IF(AB41&gt;=12,"Qualité du rapport de stage (2 pages) sur la dernière PFMP","")</f>
        <v/>
      </c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100">
        <v>3</v>
      </c>
      <c r="AN45" s="100"/>
      <c r="AO45" s="56" t="str">
        <f>IF($AB$10&gt;=12,"/4","")</f>
        <v>/4</v>
      </c>
      <c r="AP45" s="56"/>
    </row>
    <row r="46" spans="1:42" x14ac:dyDescent="0.25">
      <c r="L46" s="59" t="str">
        <f>IF(AB41&gt;=12,"Qualité de la présentation orale (10 minutes)","")</f>
        <v/>
      </c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100">
        <v>2</v>
      </c>
      <c r="AN46" s="100"/>
      <c r="AO46" s="56" t="str">
        <f>IF($AB$10&gt;=12,"/4","")</f>
        <v>/4</v>
      </c>
      <c r="AP46" s="56"/>
    </row>
    <row r="47" spans="1:42" x14ac:dyDescent="0.25">
      <c r="L47" s="59" t="str">
        <f>IF(AB41&gt;=12,"Echanges avec les membres de la commission (10 minutes)","")</f>
        <v/>
      </c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100">
        <v>0</v>
      </c>
      <c r="AN47" s="100"/>
      <c r="AO47" s="56" t="str">
        <f>IF($AB$10&gt;=12,"/6","")</f>
        <v>/6</v>
      </c>
      <c r="AP47" s="56"/>
    </row>
    <row r="48" spans="1:42" x14ac:dyDescent="0.25">
      <c r="L48" s="54" t="str">
        <f>IF(AND(AB41&lt;12,AB42="Oui",L42&lt;&gt;""),"Épreuve de remplacement","")</f>
        <v/>
      </c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107">
        <v>19</v>
      </c>
      <c r="AN48" s="107"/>
      <c r="AO48" s="56" t="str">
        <f>IF($Q$10&lt;12,"/20","")</f>
        <v>/20</v>
      </c>
      <c r="AP48" s="56"/>
    </row>
    <row r="49" spans="1:42" ht="18.75" x14ac:dyDescent="0.3">
      <c r="L49" s="7" t="s">
        <v>10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9"/>
      <c r="AM49" s="57">
        <v>0</v>
      </c>
      <c r="AN49" s="57"/>
      <c r="AO49" s="58" t="s">
        <v>11</v>
      </c>
      <c r="AP49" s="58"/>
    </row>
    <row r="53" spans="1:42" ht="47.25" customHeight="1" x14ac:dyDescent="0.25">
      <c r="A53" s="30" t="s">
        <v>64</v>
      </c>
    </row>
    <row r="54" spans="1:42" ht="36.75" customHeight="1" x14ac:dyDescent="0.25">
      <c r="L54" s="10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2"/>
    </row>
    <row r="55" spans="1:42" ht="36" customHeight="1" x14ac:dyDescent="0.25">
      <c r="L55" s="108" t="s">
        <v>12</v>
      </c>
      <c r="M55" s="108"/>
      <c r="N55" s="108"/>
      <c r="O55" s="106"/>
      <c r="P55" s="106"/>
      <c r="Q55" s="106"/>
      <c r="R55" s="106"/>
      <c r="S55" s="106"/>
      <c r="T55" s="10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5"/>
      <c r="AN55" s="5"/>
      <c r="AO55" s="4"/>
    </row>
    <row r="56" spans="1:42" x14ac:dyDescent="0.25">
      <c r="L56" s="13" t="s">
        <v>13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98" t="s">
        <v>14</v>
      </c>
      <c r="AH56" s="98"/>
      <c r="AI56" s="98"/>
      <c r="AJ56" s="98"/>
      <c r="AK56" s="98"/>
      <c r="AL56" s="98"/>
      <c r="AM56" s="98"/>
      <c r="AN56" s="98"/>
      <c r="AO56" s="4"/>
    </row>
    <row r="57" spans="1:42" x14ac:dyDescent="0.25">
      <c r="L57" s="99" t="s">
        <v>15</v>
      </c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5"/>
      <c r="AN57" s="5"/>
      <c r="AO57" s="4"/>
    </row>
    <row r="58" spans="1:42" ht="15.75" x14ac:dyDescent="0.25">
      <c r="A58" s="30" t="s">
        <v>65</v>
      </c>
      <c r="L58" s="105" t="s">
        <v>16</v>
      </c>
      <c r="M58" s="105"/>
      <c r="N58" s="105"/>
      <c r="O58" s="105"/>
      <c r="P58" s="105"/>
      <c r="Q58" s="105"/>
      <c r="R58" s="105"/>
      <c r="S58" s="105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53"/>
      <c r="AH58" s="53"/>
      <c r="AI58" s="53"/>
      <c r="AJ58" s="53"/>
      <c r="AK58" s="53"/>
      <c r="AL58" s="53"/>
      <c r="AM58" s="53"/>
      <c r="AN58" s="53"/>
      <c r="AO58" s="4"/>
    </row>
    <row r="59" spans="1:42" x14ac:dyDescent="0.25">
      <c r="L59" s="105" t="s">
        <v>17</v>
      </c>
      <c r="M59" s="105"/>
      <c r="N59" s="105"/>
      <c r="O59" s="105"/>
      <c r="P59" s="105"/>
      <c r="Q59" s="105"/>
      <c r="R59" s="105"/>
      <c r="S59" s="105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53"/>
      <c r="AH59" s="53"/>
      <c r="AI59" s="53"/>
      <c r="AJ59" s="53"/>
      <c r="AK59" s="53"/>
      <c r="AL59" s="53"/>
      <c r="AM59" s="53"/>
      <c r="AN59" s="53"/>
      <c r="AO59" s="4"/>
    </row>
    <row r="60" spans="1:42" x14ac:dyDescent="0.25">
      <c r="L60" s="99" t="s">
        <v>18</v>
      </c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5"/>
      <c r="AN60" s="5"/>
      <c r="AO60" s="4"/>
    </row>
    <row r="61" spans="1:42" x14ac:dyDescent="0.25">
      <c r="L61" s="105" t="s">
        <v>16</v>
      </c>
      <c r="M61" s="105"/>
      <c r="N61" s="105"/>
      <c r="O61" s="105"/>
      <c r="P61" s="105"/>
      <c r="Q61" s="105"/>
      <c r="R61" s="105"/>
      <c r="S61" s="105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53"/>
      <c r="AH61" s="53"/>
      <c r="AI61" s="53"/>
      <c r="AJ61" s="53"/>
      <c r="AK61" s="53"/>
      <c r="AL61" s="53"/>
      <c r="AM61" s="53"/>
      <c r="AN61" s="53"/>
      <c r="AO61" s="4"/>
    </row>
    <row r="62" spans="1:42" x14ac:dyDescent="0.25">
      <c r="L62" s="105" t="s">
        <v>17</v>
      </c>
      <c r="M62" s="105"/>
      <c r="N62" s="105"/>
      <c r="O62" s="105"/>
      <c r="P62" s="105"/>
      <c r="Q62" s="105"/>
      <c r="R62" s="105"/>
      <c r="S62" s="105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53"/>
      <c r="AH62" s="53"/>
      <c r="AI62" s="53"/>
      <c r="AJ62" s="53"/>
      <c r="AK62" s="53"/>
      <c r="AL62" s="53"/>
      <c r="AM62" s="53"/>
      <c r="AN62" s="53"/>
      <c r="AO62" s="4"/>
    </row>
    <row r="63" spans="1:42" x14ac:dyDescent="0.25">
      <c r="L63" s="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4"/>
    </row>
    <row r="66" spans="12:12" x14ac:dyDescent="0.25">
      <c r="L66" s="15"/>
    </row>
    <row r="67" spans="12:12" x14ac:dyDescent="0.25">
      <c r="L67" s="15"/>
    </row>
    <row r="68" spans="12:12" x14ac:dyDescent="0.25">
      <c r="L68" s="15"/>
    </row>
  </sheetData>
  <sheetProtection algorithmName="SHA-512" hashValue="DEg2M3hMa7WrzH1mYppZHkFHYsbf+9spHBfNk5Vs4H8Qd6ThP+dB4yClyAcUveG/6T+bk2UbXJT7lYZux0SAUw==" saltValue="ufT7GpmMlzhdNHfZHd24JQ==" spinCount="100000" sheet="1" objects="1" scenarios="1"/>
  <mergeCells count="120">
    <mergeCell ref="A1:H2"/>
    <mergeCell ref="L1:AE1"/>
    <mergeCell ref="L2:AP2"/>
    <mergeCell ref="A3:I3"/>
    <mergeCell ref="L3:AH3"/>
    <mergeCell ref="L4:Y4"/>
    <mergeCell ref="Z4:AL4"/>
    <mergeCell ref="L5:Y5"/>
    <mergeCell ref="Z6:AL6"/>
    <mergeCell ref="Z5:AL5"/>
    <mergeCell ref="L6:Y6"/>
    <mergeCell ref="AO12:AP12"/>
    <mergeCell ref="L13:AL13"/>
    <mergeCell ref="AM13:AN13"/>
    <mergeCell ref="AO13:AP13"/>
    <mergeCell ref="L14:AL14"/>
    <mergeCell ref="AM14:AN14"/>
    <mergeCell ref="AO14:AP14"/>
    <mergeCell ref="L7:AL7"/>
    <mergeCell ref="L8:AA8"/>
    <mergeCell ref="AB8:AC8"/>
    <mergeCell ref="L9:AA9"/>
    <mergeCell ref="AB9:AC9"/>
    <mergeCell ref="L10:AA10"/>
    <mergeCell ref="AB10:AC10"/>
    <mergeCell ref="L11:AA11"/>
    <mergeCell ref="AB11:AC11"/>
    <mergeCell ref="AO18:AP18"/>
    <mergeCell ref="L21:AL21"/>
    <mergeCell ref="L25:AA25"/>
    <mergeCell ref="AB25:AC25"/>
    <mergeCell ref="L26:AA26"/>
    <mergeCell ref="AB26:AC26"/>
    <mergeCell ref="L15:AL15"/>
    <mergeCell ref="AM15:AN15"/>
    <mergeCell ref="AO15:AP15"/>
    <mergeCell ref="L16:AL16"/>
    <mergeCell ref="AM16:AN16"/>
    <mergeCell ref="AO16:AP16"/>
    <mergeCell ref="L17:AL17"/>
    <mergeCell ref="AM17:AN17"/>
    <mergeCell ref="AO17:AP17"/>
    <mergeCell ref="AO31:AP31"/>
    <mergeCell ref="L32:AL32"/>
    <mergeCell ref="AM32:AN32"/>
    <mergeCell ref="AO32:AP32"/>
    <mergeCell ref="L33:AL33"/>
    <mergeCell ref="AM33:AN33"/>
    <mergeCell ref="AO33:AP33"/>
    <mergeCell ref="L27:AA27"/>
    <mergeCell ref="AB27:AC27"/>
    <mergeCell ref="L28:AA28"/>
    <mergeCell ref="AB28:AC28"/>
    <mergeCell ref="L29:AL29"/>
    <mergeCell ref="AM29:AN29"/>
    <mergeCell ref="AO29:AP29"/>
    <mergeCell ref="L30:AL30"/>
    <mergeCell ref="AM30:AN30"/>
    <mergeCell ref="AO30:AP30"/>
    <mergeCell ref="AO43:AP43"/>
    <mergeCell ref="L34:AL34"/>
    <mergeCell ref="AM34:AN34"/>
    <mergeCell ref="AO34:AP34"/>
    <mergeCell ref="AM35:AN35"/>
    <mergeCell ref="AO35:AP35"/>
    <mergeCell ref="L38:AL38"/>
    <mergeCell ref="L39:AA39"/>
    <mergeCell ref="AB39:AC39"/>
    <mergeCell ref="AO47:AP47"/>
    <mergeCell ref="L48:AL48"/>
    <mergeCell ref="AM48:AN48"/>
    <mergeCell ref="AO48:AP48"/>
    <mergeCell ref="AM49:AN49"/>
    <mergeCell ref="AO49:AP49"/>
    <mergeCell ref="L55:N55"/>
    <mergeCell ref="O55:T55"/>
    <mergeCell ref="L44:AL44"/>
    <mergeCell ref="AM44:AN44"/>
    <mergeCell ref="AO44:AP44"/>
    <mergeCell ref="L45:AL45"/>
    <mergeCell ref="AM45:AN45"/>
    <mergeCell ref="AO45:AP45"/>
    <mergeCell ref="L46:AL46"/>
    <mergeCell ref="AM46:AN46"/>
    <mergeCell ref="AO46:AP46"/>
    <mergeCell ref="L58:S58"/>
    <mergeCell ref="T58:AF58"/>
    <mergeCell ref="AG58:AN59"/>
    <mergeCell ref="L59:S59"/>
    <mergeCell ref="T59:AF59"/>
    <mergeCell ref="L60:AL60"/>
    <mergeCell ref="L61:S61"/>
    <mergeCell ref="T61:AF61"/>
    <mergeCell ref="AG61:AN62"/>
    <mergeCell ref="L62:S62"/>
    <mergeCell ref="T62:AF62"/>
    <mergeCell ref="A11:I11"/>
    <mergeCell ref="A21:I24"/>
    <mergeCell ref="L22:AL22"/>
    <mergeCell ref="L24:AL24"/>
    <mergeCell ref="A25:I27"/>
    <mergeCell ref="L23:AL23"/>
    <mergeCell ref="A38:I38"/>
    <mergeCell ref="AG56:AN56"/>
    <mergeCell ref="L57:AL57"/>
    <mergeCell ref="L47:AL47"/>
    <mergeCell ref="AM47:AN47"/>
    <mergeCell ref="L40:AA40"/>
    <mergeCell ref="AB40:AC40"/>
    <mergeCell ref="L41:AA41"/>
    <mergeCell ref="AB41:AC41"/>
    <mergeCell ref="L42:AA42"/>
    <mergeCell ref="AB42:AC42"/>
    <mergeCell ref="L43:AL43"/>
    <mergeCell ref="AM43:AN43"/>
    <mergeCell ref="L31:AL31"/>
    <mergeCell ref="AM31:AN31"/>
    <mergeCell ref="AM18:AN18"/>
    <mergeCell ref="L12:AL12"/>
    <mergeCell ref="AM12:AN12"/>
  </mergeCells>
  <conditionalFormatting sqref="AM17:AN17">
    <cfRule type="expression" dxfId="12" priority="2">
      <formula>$Q$11="oui"</formula>
    </cfRule>
  </conditionalFormatting>
  <conditionalFormatting sqref="AM13:AN15">
    <cfRule type="expression" dxfId="11" priority="3">
      <formula>#REF!=""</formula>
    </cfRule>
  </conditionalFormatting>
  <conditionalFormatting sqref="AM31:AN33">
    <cfRule type="expression" dxfId="10" priority="4">
      <formula>$A31=""</formula>
    </cfRule>
  </conditionalFormatting>
  <conditionalFormatting sqref="AM45:AN47">
    <cfRule type="expression" dxfId="9" priority="5">
      <formula>$A45=""</formula>
    </cfRule>
  </conditionalFormatting>
  <conditionalFormatting sqref="AM34:AN34">
    <cfRule type="expression" dxfId="8" priority="6">
      <formula>$Q$11="oui"</formula>
    </cfRule>
  </conditionalFormatting>
  <conditionalFormatting sqref="AM30:AN30">
    <cfRule type="expression" dxfId="7" priority="7">
      <formula>$A30=""</formula>
    </cfRule>
  </conditionalFormatting>
  <conditionalFormatting sqref="AM48:AN48">
    <cfRule type="expression" dxfId="6" priority="8">
      <formula>$Q$11="oui"</formula>
    </cfRule>
  </conditionalFormatting>
  <conditionalFormatting sqref="AM44:AN44">
    <cfRule type="expression" dxfId="5" priority="9">
      <formula>$A44=""</formula>
    </cfRule>
  </conditionalFormatting>
  <conditionalFormatting sqref="AM16:AN16">
    <cfRule type="expression" dxfId="4" priority="10">
      <formula>$A58=""</formula>
    </cfRule>
  </conditionalFormatting>
  <dataValidations disablePrompts="1" count="7">
    <dataValidation type="list" allowBlank="1" showInputMessage="1" showErrorMessage="1" sqref="L1:AE1" xr:uid="{00000000-0002-0000-0100-000000000000}">
      <formula1>$A$125:$A$151</formula1>
      <formula2>0</formula2>
    </dataValidation>
    <dataValidation type="list" allowBlank="1" showInputMessage="1" showErrorMessage="1" sqref="AB11:AC11 AB28:AC28 AB42:AC42" xr:uid="{00000000-0002-0000-0100-000001000000}">
      <formula1>$L$65:$L$68</formula1>
      <formula2>0</formula2>
    </dataValidation>
    <dataValidation type="decimal" allowBlank="1" showInputMessage="1" showErrorMessage="1" sqref="AM17 AM34 AM48" xr:uid="{00000000-0002-0000-0100-000002000000}">
      <formula1>0</formula1>
      <formula2>20</formula2>
    </dataValidation>
    <dataValidation type="decimal" allowBlank="1" showInputMessage="1" showErrorMessage="1" sqref="AM13 AM30 AM44" xr:uid="{00000000-0002-0000-0100-000003000000}">
      <formula1>0</formula1>
      <formula2>10</formula2>
    </dataValidation>
    <dataValidation type="decimal" allowBlank="1" showInputMessage="1" showErrorMessage="1" sqref="AM16 AM33 AM47" xr:uid="{00000000-0002-0000-0100-000004000000}">
      <formula1>0</formula1>
      <formula2>5</formula2>
    </dataValidation>
    <dataValidation type="decimal" allowBlank="1" showInputMessage="1" showErrorMessage="1" sqref="AM15 AM32 AM46" xr:uid="{00000000-0002-0000-0100-000005000000}">
      <formula1>0</formula1>
      <formula2>2</formula2>
    </dataValidation>
    <dataValidation type="decimal" allowBlank="1" showInputMessage="1" showErrorMessage="1" sqref="AM14 AM31 AM45" xr:uid="{00000000-0002-0000-0100-000006000000}">
      <formula1>0</formula1>
      <formula2>3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 synthétique d'évaluation </vt:lpstr>
      <vt:lpstr>Mode d'emploi</vt:lpstr>
      <vt:lpstr>'Fiche synthétique d''évaluation 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BOUILLON Jf</dc:creator>
  <dc:description/>
  <cp:lastModifiedBy>CLOITRE C</cp:lastModifiedBy>
  <cp:revision>1</cp:revision>
  <cp:lastPrinted>2023-05-24T13:52:28Z</cp:lastPrinted>
  <dcterms:created xsi:type="dcterms:W3CDTF">2023-02-22T11:26:54Z</dcterms:created>
  <dcterms:modified xsi:type="dcterms:W3CDTF">2024-08-26T12:13:50Z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